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https://uvgz-my.sharepoint.com/personal/kucerova_t_czechglobe_cz/Documents/Plocha/Terka/web/"/>
    </mc:Choice>
  </mc:AlternateContent>
  <xr:revisionPtr revIDLastSave="2" documentId="8_{A7C06D28-68B6-40BE-BE04-E4BFEC9A885C}" xr6:coauthVersionLast="36" xr6:coauthVersionMax="47" xr10:uidLastSave="{68EA699D-E074-47B3-8DEE-36393419EB98}"/>
  <bookViews>
    <workbookView xWindow="0" yWindow="0" windowWidth="30720" windowHeight="16680" xr2:uid="{00000000-000D-0000-FFFF-FFFF00000000}"/>
  </bookViews>
  <sheets>
    <sheet name="schválené konečné čerpání 2022" sheetId="1" r:id="rId1"/>
    <sheet name="schválený návrh rozpočtu 2023" sheetId="2" r:id="rId2"/>
    <sheet name="střednědobý výhled 2024" sheetId="3" r:id="rId3"/>
    <sheet name="střednědobý výhled 2025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4" l="1"/>
  <c r="D37" i="4"/>
  <c r="D36" i="4"/>
  <c r="D35" i="4"/>
  <c r="D34" i="4"/>
  <c r="D33" i="4"/>
  <c r="D32" i="4"/>
  <c r="E31" i="4"/>
  <c r="D31" i="4"/>
  <c r="D30" i="4"/>
  <c r="D29" i="4"/>
  <c r="D28" i="4"/>
  <c r="E27" i="4"/>
  <c r="D27" i="4" s="1"/>
  <c r="D26" i="4"/>
  <c r="D25" i="4"/>
  <c r="D24" i="4"/>
  <c r="D23" i="4"/>
  <c r="E22" i="4"/>
  <c r="D22" i="4" s="1"/>
  <c r="D20" i="4"/>
  <c r="D19" i="4"/>
  <c r="D18" i="4"/>
  <c r="D17" i="4"/>
  <c r="D16" i="4"/>
  <c r="E15" i="4"/>
  <c r="E5" i="4" s="1"/>
  <c r="D15" i="4"/>
  <c r="D14" i="4"/>
  <c r="D13" i="4"/>
  <c r="D12" i="4"/>
  <c r="D11" i="4"/>
  <c r="D10" i="4"/>
  <c r="D9" i="4"/>
  <c r="D8" i="4"/>
  <c r="D6" i="4"/>
  <c r="D5" i="4" s="1"/>
  <c r="D41" i="3"/>
  <c r="D37" i="3"/>
  <c r="D36" i="3"/>
  <c r="D35" i="3"/>
  <c r="D34" i="3"/>
  <c r="D33" i="3"/>
  <c r="D32" i="3"/>
  <c r="E31" i="3"/>
  <c r="D31" i="3"/>
  <c r="D30" i="3"/>
  <c r="D29" i="3"/>
  <c r="D28" i="3"/>
  <c r="E27" i="3"/>
  <c r="D27" i="3" s="1"/>
  <c r="D26" i="3"/>
  <c r="D25" i="3"/>
  <c r="D24" i="3"/>
  <c r="D23" i="3"/>
  <c r="E22" i="3"/>
  <c r="D22" i="3" s="1"/>
  <c r="D21" i="3" s="1"/>
  <c r="D20" i="3"/>
  <c r="D19" i="3"/>
  <c r="D18" i="3"/>
  <c r="D17" i="3"/>
  <c r="D16" i="3"/>
  <c r="E15" i="3"/>
  <c r="D15" i="3" s="1"/>
  <c r="D14" i="3"/>
  <c r="D13" i="3"/>
  <c r="D12" i="3"/>
  <c r="D11" i="3"/>
  <c r="D10" i="3"/>
  <c r="D9" i="3"/>
  <c r="D8" i="3"/>
  <c r="D6" i="3"/>
  <c r="E5" i="3"/>
  <c r="D21" i="4" l="1"/>
  <c r="D39" i="4" s="1"/>
  <c r="E21" i="4"/>
  <c r="D5" i="3"/>
  <c r="D39" i="3" s="1"/>
  <c r="E21" i="3"/>
  <c r="D179" i="2" l="1"/>
  <c r="D180" i="2" s="1"/>
  <c r="D182" i="2" s="1"/>
  <c r="D183" i="2" s="1"/>
  <c r="E172" i="2"/>
  <c r="E174" i="2" s="1"/>
  <c r="D172" i="2"/>
  <c r="D174" i="2" s="1"/>
  <c r="D175" i="2" s="1"/>
  <c r="E165" i="2"/>
  <c r="E164" i="2"/>
  <c r="E166" i="2" s="1"/>
  <c r="D164" i="2"/>
  <c r="D166" i="2" s="1"/>
  <c r="D167" i="2" s="1"/>
  <c r="E157" i="2"/>
  <c r="D157" i="2"/>
  <c r="E142" i="2"/>
  <c r="E149" i="2" s="1"/>
  <c r="E158" i="2" s="1"/>
  <c r="D142" i="2"/>
  <c r="E116" i="2"/>
  <c r="D116" i="2"/>
  <c r="E114" i="2"/>
  <c r="D114" i="2"/>
  <c r="E107" i="2"/>
  <c r="D107" i="2"/>
  <c r="E103" i="2"/>
  <c r="E102" i="2"/>
  <c r="D102" i="2"/>
  <c r="D101" i="2"/>
  <c r="E96" i="2"/>
  <c r="D96" i="2"/>
  <c r="E95" i="2"/>
  <c r="E86" i="2" s="1"/>
  <c r="E82" i="2"/>
  <c r="E179" i="2" s="1"/>
  <c r="E81" i="2"/>
  <c r="D81" i="2"/>
  <c r="E80" i="2"/>
  <c r="E79" i="2"/>
  <c r="E78" i="2" s="1"/>
  <c r="E69" i="2" s="1"/>
  <c r="D78" i="2"/>
  <c r="D69" i="2" s="1"/>
  <c r="E70" i="2"/>
  <c r="D70" i="2"/>
  <c r="E59" i="2"/>
  <c r="D59" i="2"/>
  <c r="E53" i="2"/>
  <c r="E52" i="2" s="1"/>
  <c r="D53" i="2"/>
  <c r="D52" i="2"/>
  <c r="E47" i="2"/>
  <c r="E44" i="2" s="1"/>
  <c r="D47" i="2"/>
  <c r="D44" i="2"/>
  <c r="E35" i="2"/>
  <c r="E34" i="2" s="1"/>
  <c r="E33" i="2" s="1"/>
  <c r="D35" i="2"/>
  <c r="D34" i="2" s="1"/>
  <c r="D33" i="2" s="1"/>
  <c r="E25" i="2"/>
  <c r="D25" i="2"/>
  <c r="D14" i="2" s="1"/>
  <c r="E20" i="2"/>
  <c r="D20" i="2"/>
  <c r="E8" i="2"/>
  <c r="E6" i="2" s="1"/>
  <c r="D8" i="2"/>
  <c r="D6" i="2" s="1"/>
  <c r="E101" i="2" l="1"/>
  <c r="E167" i="2"/>
  <c r="E43" i="2"/>
  <c r="E159" i="2"/>
  <c r="E175" i="2"/>
  <c r="D5" i="2"/>
  <c r="E180" i="2"/>
  <c r="D95" i="2"/>
  <c r="D149" i="2"/>
  <c r="E14" i="2"/>
  <c r="E5" i="2" l="1"/>
  <c r="D86" i="2"/>
  <c r="D158" i="2"/>
  <c r="E182" i="2"/>
  <c r="D159" i="2" l="1"/>
  <c r="E183" i="2"/>
  <c r="D43" i="2"/>
  <c r="E122" i="2"/>
  <c r="E124" i="2" l="1"/>
  <c r="D122" i="2"/>
  <c r="D124" i="2" s="1"/>
  <c r="E179" i="1" l="1"/>
  <c r="E96" i="1"/>
  <c r="D116" i="1" l="1"/>
  <c r="E116" i="1" l="1"/>
  <c r="D25" i="1" l="1"/>
  <c r="D172" i="1" l="1"/>
  <c r="D165" i="1"/>
  <c r="D164" i="1"/>
  <c r="D157" i="1"/>
  <c r="D114" i="1"/>
  <c r="D107" i="1"/>
  <c r="D96" i="1"/>
  <c r="D82" i="1"/>
  <c r="D80" i="1"/>
  <c r="D79" i="1"/>
  <c r="D70" i="1"/>
  <c r="D59" i="1"/>
  <c r="D53" i="1"/>
  <c r="D47" i="1"/>
  <c r="D20" i="1"/>
  <c r="D8" i="1"/>
  <c r="D174" i="1" l="1"/>
  <c r="D166" i="1"/>
  <c r="D44" i="1"/>
  <c r="D81" i="1"/>
  <c r="D102" i="1"/>
  <c r="D6" i="1"/>
  <c r="D35" i="1"/>
  <c r="D95" i="1"/>
  <c r="D14" i="1"/>
  <c r="D52" i="1"/>
  <c r="D142" i="1"/>
  <c r="D78" i="1"/>
  <c r="D179" i="1"/>
  <c r="D101" i="1" l="1"/>
  <c r="D180" i="1"/>
  <c r="D175" i="1"/>
  <c r="D167" i="1"/>
  <c r="D149" i="1"/>
  <c r="D69" i="1"/>
  <c r="D86" i="1"/>
  <c r="D34" i="1"/>
  <c r="D43" i="1" l="1"/>
  <c r="D182" i="1"/>
  <c r="D158" i="1"/>
  <c r="D33" i="1"/>
  <c r="D183" i="1" l="1"/>
  <c r="D159" i="1"/>
  <c r="D5" i="1"/>
  <c r="D122" i="1" l="1"/>
  <c r="E172" i="1"/>
  <c r="E174" i="1" s="1"/>
  <c r="E175" i="1" s="1"/>
  <c r="E164" i="1"/>
  <c r="E157" i="1"/>
  <c r="E114" i="1"/>
  <c r="E107" i="1"/>
  <c r="E81" i="1"/>
  <c r="E70" i="1"/>
  <c r="E59" i="1"/>
  <c r="E53" i="1"/>
  <c r="E47" i="1"/>
  <c r="E35" i="1"/>
  <c r="E25" i="1"/>
  <c r="E20" i="1"/>
  <c r="E8" i="1"/>
  <c r="D124" i="1" l="1"/>
  <c r="E95" i="1"/>
  <c r="E52" i="1"/>
  <c r="E44" i="1"/>
  <c r="E34" i="1"/>
  <c r="E14" i="1"/>
  <c r="E102" i="1"/>
  <c r="E6" i="1"/>
  <c r="E142" i="1"/>
  <c r="E78" i="1"/>
  <c r="E166" i="1"/>
  <c r="E149" i="1" l="1"/>
  <c r="E86" i="1"/>
  <c r="E69" i="1"/>
  <c r="E180" i="1"/>
  <c r="E33" i="1"/>
  <c r="E101" i="1"/>
  <c r="E167" i="1"/>
  <c r="E158" i="1" l="1"/>
  <c r="E5" i="1"/>
  <c r="E43" i="1"/>
  <c r="E182" i="1"/>
  <c r="E159" i="1" l="1"/>
  <c r="E183" i="1"/>
  <c r="E122" i="1"/>
  <c r="E124" i="1" l="1"/>
</calcChain>
</file>

<file path=xl/sharedStrings.xml><?xml version="1.0" encoding="utf-8"?>
<sst xmlns="http://schemas.openxmlformats.org/spreadsheetml/2006/main" count="977" uniqueCount="457">
  <si>
    <t>U k a z a t e l</t>
  </si>
  <si>
    <t>v tis.Kč</t>
  </si>
  <si>
    <t>Výnosy VVI celkem</t>
  </si>
  <si>
    <t>Tržby za vlastní výkony a za zboží</t>
  </si>
  <si>
    <t>Tržby za vlastní výrobky</t>
  </si>
  <si>
    <t>Tržby z prodeje služeb</t>
  </si>
  <si>
    <t>v tom: tržby z ubytování</t>
  </si>
  <si>
    <t xml:space="preserve">           ostatní služby</t>
  </si>
  <si>
    <t>Tržby za prodané zboží</t>
  </si>
  <si>
    <t>Změna stavu vnitroorganizačních zásob</t>
  </si>
  <si>
    <r>
      <t xml:space="preserve">Aktivace </t>
    </r>
    <r>
      <rPr>
        <sz val="11"/>
        <rFont val="Arial CE"/>
        <charset val="238"/>
      </rPr>
      <t>(materiálu, služeb, DNM, DHM)</t>
    </r>
    <r>
      <rPr>
        <b/>
        <u/>
        <sz val="11"/>
        <rFont val="Arial CE"/>
        <family val="2"/>
        <charset val="238"/>
      </rPr>
      <t xml:space="preserve"> </t>
    </r>
  </si>
  <si>
    <t>Ostatní výnosy</t>
  </si>
  <si>
    <t>Smluvní pokuty a úroky z prodlení</t>
  </si>
  <si>
    <t>Ostatní pokuty a penále</t>
  </si>
  <si>
    <t>Platby za odepsané pohledávky</t>
  </si>
  <si>
    <t>Úroky</t>
  </si>
  <si>
    <t>Kursové zisky</t>
  </si>
  <si>
    <t>Zúčtování fondů</t>
  </si>
  <si>
    <r>
      <t xml:space="preserve">v tom: </t>
    </r>
    <r>
      <rPr>
        <b/>
        <sz val="10"/>
        <rFont val="Arial CE"/>
        <family val="2"/>
        <charset val="238"/>
      </rPr>
      <t>rezervní fond</t>
    </r>
  </si>
  <si>
    <t xml:space="preserve">           fond reprodukce majetku</t>
  </si>
  <si>
    <t xml:space="preserve">           fond účelově určených prostředků</t>
  </si>
  <si>
    <t xml:space="preserve">            sociální fond</t>
  </si>
  <si>
    <t>Jiné ostatní výnosy</t>
  </si>
  <si>
    <t>v tom: výnosy z konferencí</t>
  </si>
  <si>
    <t xml:space="preserve">           nájemné z ploch (bytů i nebytových prostor)</t>
  </si>
  <si>
    <t xml:space="preserve">           nájemné ze zařízení</t>
  </si>
  <si>
    <t xml:space="preserve">           příspěvek na sdruženou činnost</t>
  </si>
  <si>
    <t xml:space="preserve">           zúčtování poměrné části odpisů majetku pořízeného z dotace</t>
  </si>
  <si>
    <t xml:space="preserve">           ostatní</t>
  </si>
  <si>
    <t>Tržby z prodeje majetku,zúčtování rezerv a oprav. položek</t>
  </si>
  <si>
    <t>Provozní dotace</t>
  </si>
  <si>
    <t>Provozní dotace (přidělená rozhodnutím)</t>
  </si>
  <si>
    <t>v tom:  institucionální</t>
  </si>
  <si>
    <t xml:space="preserve">                           dotace na činnost</t>
  </si>
  <si>
    <t xml:space="preserve">                           ostatní dotace (např. rozpočtovým opatřením MF)</t>
  </si>
  <si>
    <t xml:space="preserve">           účelové</t>
  </si>
  <si>
    <t>Přijaté prostředky na výzkum a vývoj (zaslané přímo na účet)</t>
  </si>
  <si>
    <t>Pohledávky</t>
  </si>
  <si>
    <t>Náklady VVI celkem</t>
  </si>
  <si>
    <t>Spotřebované nákupy</t>
  </si>
  <si>
    <r>
      <t xml:space="preserve">Spotřeba materiálu </t>
    </r>
    <r>
      <rPr>
        <sz val="10"/>
        <rFont val="Arial CE"/>
        <charset val="238"/>
      </rPr>
      <t>(PHM, materiál, DHM, knihy, povinná publicita...)</t>
    </r>
    <r>
      <rPr>
        <b/>
        <sz val="10"/>
        <rFont val="Arial CE"/>
        <charset val="238"/>
      </rPr>
      <t xml:space="preserve"> </t>
    </r>
  </si>
  <si>
    <t>Spotřeba energie</t>
  </si>
  <si>
    <t>Spotřeba ostatních neskladovatelných dodávek</t>
  </si>
  <si>
    <t>v tom: voda</t>
  </si>
  <si>
    <t xml:space="preserve">           pára</t>
  </si>
  <si>
    <t xml:space="preserve">           plyn</t>
  </si>
  <si>
    <t>Prodané zboží</t>
  </si>
  <si>
    <t>Služby</t>
  </si>
  <si>
    <t>Opravy a udržování</t>
  </si>
  <si>
    <t>v tom: opravy a udržování nemovitostí</t>
  </si>
  <si>
    <t xml:space="preserve">           opravy a udržování movitostí</t>
  </si>
  <si>
    <t>Cestovné</t>
  </si>
  <si>
    <t>Náklady na reprezentaci</t>
  </si>
  <si>
    <t>Tech. zhodnocení DNM do limitu D z P</t>
  </si>
  <si>
    <t>Ostatní služby</t>
  </si>
  <si>
    <t>v tom: stálé nájemné z ploch</t>
  </si>
  <si>
    <t xml:space="preserve">           ostatní nájemné</t>
  </si>
  <si>
    <t xml:space="preserve">           výkony spojů</t>
  </si>
  <si>
    <t xml:space="preserve">           prelimináře</t>
  </si>
  <si>
    <t xml:space="preserve">           účastnické poplatky na konference apod.</t>
  </si>
  <si>
    <t xml:space="preserve">           stočné</t>
  </si>
  <si>
    <t xml:space="preserve">           výkony výpočetní techniky</t>
  </si>
  <si>
    <t xml:space="preserve">           nákup drobného nehmotného majetku</t>
  </si>
  <si>
    <t>Osobní náklady</t>
  </si>
  <si>
    <t>Mzdové náklady</t>
  </si>
  <si>
    <t>v tom: mzdy</t>
  </si>
  <si>
    <t xml:space="preserve">           OON</t>
  </si>
  <si>
    <t xml:space="preserve">           autorské honoráře</t>
  </si>
  <si>
    <t xml:space="preserve">           odstupné</t>
  </si>
  <si>
    <t xml:space="preserve">           ostatní odměny a OON (např. sociální fond)</t>
  </si>
  <si>
    <t xml:space="preserve">           odměna za funkci v radě v. v. i.</t>
  </si>
  <si>
    <t>náhrada DNP</t>
  </si>
  <si>
    <t>Zákonné sociální pojištění</t>
  </si>
  <si>
    <t>v tom: pojištění zdravotní</t>
  </si>
  <si>
    <t xml:space="preserve">           pojištění sociální</t>
  </si>
  <si>
    <t>Zákonné sociální náklady</t>
  </si>
  <si>
    <t>v tom: příděl do sociálního fondu</t>
  </si>
  <si>
    <t xml:space="preserve">           ostatní (§24, odst.2, písm.j, zák.č. 586/1992 Sb.)</t>
  </si>
  <si>
    <t>Ostatní sociální náklady</t>
  </si>
  <si>
    <t>Ostatní náklady</t>
  </si>
  <si>
    <t>Odpis nedobytné  pohledávky</t>
  </si>
  <si>
    <t>Kursové ztráty</t>
  </si>
  <si>
    <t>Dary</t>
  </si>
  <si>
    <t>Tech. zhodnocení DHM do limitu D z P</t>
  </si>
  <si>
    <t>Manka a škody</t>
  </si>
  <si>
    <t>Jiné ostatní náklady</t>
  </si>
  <si>
    <t xml:space="preserve">v tom:  pojištění </t>
  </si>
  <si>
    <t xml:space="preserve">            v tom: pojištění úrazové</t>
  </si>
  <si>
    <t xml:space="preserve">                       pojištění ostatní</t>
  </si>
  <si>
    <t xml:space="preserve">           tvorba fondu účelově určených prostředků</t>
  </si>
  <si>
    <t>Odpisy, prodaný majetek,tvorba rezerv a oprav. položek</t>
  </si>
  <si>
    <t>Odpisy dlouhodobého nehmotného a hmotného majetku</t>
  </si>
  <si>
    <t>v tom: odpisy majetku pořízeného z dotace</t>
  </si>
  <si>
    <t xml:space="preserve">           odpisy majetku pořízeného z vlastních zdrojů</t>
  </si>
  <si>
    <t xml:space="preserve">           zůst.cena likvidovaného majetku poříz. z dotace</t>
  </si>
  <si>
    <t xml:space="preserve">           zůst.cena likvidovaného majetku poříz. z vl. zdrojů</t>
  </si>
  <si>
    <t>Zůstatková cena prodaného dlouhodobého nehmot.a hmot. majetku</t>
  </si>
  <si>
    <t>v tom: zůstatková cena prodaného majetku pořízeného z dotace</t>
  </si>
  <si>
    <t>zůstatková cena prodaného majetku pořízeného  z vlastních zdrojů</t>
  </si>
  <si>
    <t>Prodané cenné papíry a podíly</t>
  </si>
  <si>
    <t>Prodaný materiál</t>
  </si>
  <si>
    <t>Tvorba  rezerv</t>
  </si>
  <si>
    <t>Tvorba opravných položek</t>
  </si>
  <si>
    <t xml:space="preserve">Poskytnuté příspěvky </t>
  </si>
  <si>
    <t>Poskytnuté členské příspěvky práv. osobám</t>
  </si>
  <si>
    <t>Daň z příjmů</t>
  </si>
  <si>
    <t>Dodatečné odvody daně z příjmů</t>
  </si>
  <si>
    <t>Převod NIP na IP</t>
  </si>
  <si>
    <t>Plnění závazků</t>
  </si>
  <si>
    <t>Výsledek hospodaření před zdaněním</t>
  </si>
  <si>
    <t>Výsledek hospodaření po zdanění</t>
  </si>
  <si>
    <t>FRM</t>
  </si>
  <si>
    <t xml:space="preserve">FRM na počátku období                      </t>
  </si>
  <si>
    <t>FRM z odpisů</t>
  </si>
  <si>
    <t xml:space="preserve">FRM ze zisku                 </t>
  </si>
  <si>
    <t>FRM z výnosů z prodeje dlouhodobého majetku</t>
  </si>
  <si>
    <r>
      <t xml:space="preserve">FRM </t>
    </r>
    <r>
      <rPr>
        <b/>
        <sz val="8"/>
        <rFont val="Arial CE"/>
        <family val="2"/>
        <charset val="238"/>
      </rPr>
      <t>z darů určených na pořízení a technické zhodnocení dlouhodob.majetku</t>
    </r>
  </si>
  <si>
    <t>FRM z prostředků rezervního fondu</t>
  </si>
  <si>
    <r>
      <t xml:space="preserve">FRM </t>
    </r>
    <r>
      <rPr>
        <b/>
        <sz val="9"/>
        <rFont val="Arial CE"/>
        <charset val="238"/>
      </rPr>
      <t>z prostředků přijatých na sdružení prostř.k pořízení dlouhodob. majetku</t>
    </r>
  </si>
  <si>
    <r>
      <t xml:space="preserve">FRM </t>
    </r>
    <r>
      <rPr>
        <b/>
        <sz val="9"/>
        <rFont val="Arial CE"/>
        <charset val="238"/>
      </rPr>
      <t>z prostř.přijatých na pořízení a techn.zhodnocení dlouhodob. majetku celkem</t>
    </r>
  </si>
  <si>
    <t>Dotace od zřizovatele</t>
  </si>
  <si>
    <t>Dotace účelové</t>
  </si>
  <si>
    <t>Zakázky hlavní činnosti</t>
  </si>
  <si>
    <t>Tržby z prodeje majetku</t>
  </si>
  <si>
    <t>Převod NIP na IP zřizovatelem</t>
  </si>
  <si>
    <t>Ostatní zdroje</t>
  </si>
  <si>
    <t>Zdroje FRM celkem</t>
  </si>
  <si>
    <t>zařazení stavby</t>
  </si>
  <si>
    <t>nezařazené stavby</t>
  </si>
  <si>
    <t>zařazené přístroje</t>
  </si>
  <si>
    <t>nezařazené přístroje</t>
  </si>
  <si>
    <t>Údržba a opravy</t>
  </si>
  <si>
    <t>Ostatní (vč.inv.prostředků převáděných do FÚUP)</t>
  </si>
  <si>
    <t>Použití FRM celkem</t>
  </si>
  <si>
    <t xml:space="preserve">FRM na konci období                      </t>
  </si>
  <si>
    <t>Přírůstek FRM</t>
  </si>
  <si>
    <t>FUUP</t>
  </si>
  <si>
    <t>FUUP na počátku období</t>
  </si>
  <si>
    <t>Zdroje FUUP daného roku</t>
  </si>
  <si>
    <t>Zdroje FUUP celkem</t>
  </si>
  <si>
    <t>Použití FUUP celkem</t>
  </si>
  <si>
    <t>FUUP na konci období</t>
  </si>
  <si>
    <t>Přírůstek FUUP</t>
  </si>
  <si>
    <t>RF</t>
  </si>
  <si>
    <t>RF na počátku období</t>
  </si>
  <si>
    <t>Zdroje RF daného roku</t>
  </si>
  <si>
    <t>Zdroje RF celkem</t>
  </si>
  <si>
    <t>Použití RF celkem</t>
  </si>
  <si>
    <t>RF na konci období</t>
  </si>
  <si>
    <t>Přírůstek RF</t>
  </si>
  <si>
    <t>SF</t>
  </si>
  <si>
    <t>SF na počátku období</t>
  </si>
  <si>
    <t>Zdroje SF daného roku</t>
  </si>
  <si>
    <t>Zdroje SF celkem</t>
  </si>
  <si>
    <t>Použití SF celkem</t>
  </si>
  <si>
    <t>SF na konci období</t>
  </si>
  <si>
    <t>Přírůstek SF</t>
  </si>
  <si>
    <t>B.I.</t>
  </si>
  <si>
    <t>B.I.2</t>
  </si>
  <si>
    <t>B.I.3</t>
  </si>
  <si>
    <t>B.II.</t>
  </si>
  <si>
    <t>B.III.</t>
  </si>
  <si>
    <t>B.IV.</t>
  </si>
  <si>
    <t>B.IV.12</t>
  </si>
  <si>
    <t>B.IV.13</t>
  </si>
  <si>
    <t>B.IV.14</t>
  </si>
  <si>
    <t>B.IV.15</t>
  </si>
  <si>
    <t>B.IV.16</t>
  </si>
  <si>
    <t>B.IV.17</t>
  </si>
  <si>
    <t>B.IV.18</t>
  </si>
  <si>
    <t>B.V.</t>
  </si>
  <si>
    <t>B:VI.</t>
  </si>
  <si>
    <t>B.VI.29.1.</t>
  </si>
  <si>
    <t>B.VII.29.2.</t>
  </si>
  <si>
    <t>A.I.</t>
  </si>
  <si>
    <t>A.I.1</t>
  </si>
  <si>
    <t>A.I.2</t>
  </si>
  <si>
    <t>A.I.3</t>
  </si>
  <si>
    <t>A.I.4</t>
  </si>
  <si>
    <t>A.II.</t>
  </si>
  <si>
    <t>A.II.5</t>
  </si>
  <si>
    <t>A.II.6</t>
  </si>
  <si>
    <t>A.II.7</t>
  </si>
  <si>
    <t>A.II.8.2</t>
  </si>
  <si>
    <t>A.III.</t>
  </si>
  <si>
    <t>A.III.9.1</t>
  </si>
  <si>
    <t>A.III.9.2</t>
  </si>
  <si>
    <t>A.III.10</t>
  </si>
  <si>
    <t>A.III.12</t>
  </si>
  <si>
    <t>A.III.13</t>
  </si>
  <si>
    <t>A.IV</t>
  </si>
  <si>
    <t>A.V.</t>
  </si>
  <si>
    <t>A.V.17</t>
  </si>
  <si>
    <t>A.V.18</t>
  </si>
  <si>
    <t>A.V.19</t>
  </si>
  <si>
    <t>A.V.20</t>
  </si>
  <si>
    <t>A.V.21</t>
  </si>
  <si>
    <t>A.V.22</t>
  </si>
  <si>
    <t>A.V.24.1:</t>
  </si>
  <si>
    <t>A.V.23</t>
  </si>
  <si>
    <t>A.V.24.2</t>
  </si>
  <si>
    <t>A.VI.</t>
  </si>
  <si>
    <t>A.VI.25</t>
  </si>
  <si>
    <t>A.VI.26</t>
  </si>
  <si>
    <t>A.VI.27</t>
  </si>
  <si>
    <t>A.VI.28</t>
  </si>
  <si>
    <t>A.VI.29</t>
  </si>
  <si>
    <t>A.VI.30</t>
  </si>
  <si>
    <t>A.VIII.</t>
  </si>
  <si>
    <t>A</t>
  </si>
  <si>
    <t>A.II.8.1</t>
  </si>
  <si>
    <t xml:space="preserve">                v tom: podpora VO</t>
  </si>
  <si>
    <t>Aktivace</t>
  </si>
  <si>
    <t xml:space="preserve">A.VIII.38 </t>
  </si>
  <si>
    <t>Aktivace dlouhodobého hmotného majetku</t>
  </si>
  <si>
    <t>A.IX.</t>
  </si>
  <si>
    <t>A.IX.39.</t>
  </si>
  <si>
    <t>A.X.</t>
  </si>
  <si>
    <t>A.X.40</t>
  </si>
  <si>
    <t>nezařazený nehmotný majetek</t>
  </si>
  <si>
    <t>číslo řádku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</si>
  <si>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</si>
  <si>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</si>
  <si>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</si>
  <si>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</si>
  <si>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</si>
  <si>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</si>
  <si>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</si>
  <si>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</si>
  <si>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</si>
  <si>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</si>
  <si>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</si>
  <si>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</si>
  <si>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</si>
  <si>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</si>
  <si>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</si>
  <si>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</si>
  <si>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</si>
  <si>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</si>
  <si>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</si>
  <si>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</si>
  <si>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</si>
  <si>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</si>
  <si>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</si>
  <si>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</si>
  <si>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</si>
  <si>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</si>
  <si>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</si>
  <si>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</si>
  <si>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</si>
  <si>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</si>
  <si>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</si>
  <si>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</si>
  <si>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</si>
  <si>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</si>
  <si>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</si>
  <si>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</si>
  <si>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</si>
  <si>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</si>
  <si>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</si>
  <si>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</si>
  <si>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</si>
  <si>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</si>
  <si>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</si>
  <si>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</si>
  <si>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</si>
  <si>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</si>
  <si>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</si>
  <si>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</si>
  <si>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</si>
  <si>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</si>
  <si>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</si>
  <si>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</si>
  <si>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</si>
  <si>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</si>
  <si>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</si>
  <si>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</si>
  <si>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</si>
  <si>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</si>
  <si>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</si>
  <si>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</si>
  <si>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</si>
  <si>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</si>
  <si>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</si>
  <si>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</si>
  <si>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</si>
  <si>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</si>
  <si>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</si>
  <si>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</si>
  <si>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</si>
  <si>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</si>
  <si>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</si>
  <si>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</si>
  <si>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</si>
  <si>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</si>
  <si>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</si>
  <si>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</si>
  <si>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</si>
  <si>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</si>
  <si>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</si>
  <si>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</si>
  <si>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</si>
  <si>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</si>
  <si>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</si>
  <si>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</si>
  <si>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</si>
  <si>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</si>
  <si>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</si>
  <si>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</si>
  <si>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</si>
  <si>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</si>
  <si>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</si>
  <si>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</si>
  <si>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</si>
  <si>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</si>
  <si>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</si>
  <si>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</si>
  <si>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</si>
  <si>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</si>
  <si>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</si>
  <si>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</si>
  <si>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</si>
  <si>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</si>
  <si>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</si>
  <si>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</si>
  <si>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</si>
  <si>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</si>
  <si>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</si>
  <si>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</si>
  <si>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</si>
  <si>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</si>
  <si>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</si>
  <si>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</si>
  <si>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</si>
  <si>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</si>
  <si>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</si>
  <si>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</si>
  <si>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</si>
  <si>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</si>
  <si>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</si>
  <si>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</si>
  <si>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</si>
  <si>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</si>
  <si>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</si>
  <si>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</si>
  <si>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</si>
  <si>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</si>
  <si>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</si>
  <si>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</si>
  <si>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</si>
  <si>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</si>
  <si>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</si>
  <si>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</si>
  <si>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</si>
  <si>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</si>
  <si>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</si>
  <si>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</si>
  <si>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</si>
  <si>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</si>
  <si>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</si>
  <si>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</si>
  <si>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</si>
  <si>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</si>
  <si>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</si>
  <si>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</si>
  <si>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</si>
  <si>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</si>
  <si>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</si>
  <si>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</si>
  <si>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</si>
  <si>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</si>
  <si>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</si>
  <si>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</si>
  <si>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</si>
  <si>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</si>
  <si>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</si>
  <si>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</si>
  <si>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</si>
  <si>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</si>
  <si>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</si>
  <si>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</si>
  <si>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</si>
  <si>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</si>
  <si>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</si>
  <si>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</si>
  <si>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</si>
  <si>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</si>
  <si>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</si>
  <si>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60 rozšíření nákl.přístroj AV, 1939 analyzátor Picarro, 82 optická přípojka, 36 dokončení zást.přístroje letadlo, o 20 tis Kč nižší cena přístroje ze SUSTES)</t>
  </si>
  <si>
    <t>Hospodaření ÚVGZ AV ČR, v.v.i., s fondy  v roce 2022</t>
  </si>
  <si>
    <t xml:space="preserve"> rozpočet  r. 2022 schválený 23.11.2022</t>
  </si>
  <si>
    <t>konečný stav čerpání rozpočtu r. 2022</t>
  </si>
  <si>
    <t xml:space="preserve">Daně a poplatky </t>
  </si>
  <si>
    <t xml:space="preserve">návrh rozpočtu na r. 2023 </t>
  </si>
  <si>
    <t>Plán hospodaření ÚVGZ AV ČR, v.v.i., s fondy  v roce 2023</t>
  </si>
  <si>
    <t>návrh rozpočtu na r. 2023</t>
  </si>
  <si>
    <t xml:space="preserve">               Plán výnosů a nákladů v rámci střednědobého výhledu rozpočtu na rok: </t>
  </si>
  <si>
    <t>částky uvedené ve sloupcích 4 až 7 jsou v tis. Kč</t>
  </si>
  <si>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</si>
  <si>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</si>
  <si>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</si>
  <si>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</si>
  <si>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</si>
  <si>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</si>
  <si>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</si>
  <si>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</si>
  <si>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A.I.a.</t>
  </si>
  <si>
    <t>A.I.a.2.</t>
  </si>
  <si>
    <t>z toho Prodané zboží</t>
  </si>
  <si>
    <t>A.I.b.</t>
  </si>
  <si>
    <t>Změny stavu zásob vlastní činnosti</t>
  </si>
  <si>
    <t>A.II.x</t>
  </si>
  <si>
    <t>A.IV.</t>
  </si>
  <si>
    <t>Daně a poplatky</t>
  </si>
  <si>
    <t>A.V.a.</t>
  </si>
  <si>
    <t>z toho tvorba Fondu účelově určených prostředků</t>
  </si>
  <si>
    <t>Odpisy, prodaný majetek,tvorba a použití rezerv a opravných položek</t>
  </si>
  <si>
    <t>A.VI.23.</t>
  </si>
  <si>
    <t>Odpisy dlouhodobého majetku</t>
  </si>
  <si>
    <t>A.VI.24.</t>
  </si>
  <si>
    <t>Zůstatková cena prodaného majetku</t>
  </si>
  <si>
    <t>A.VI.x.</t>
  </si>
  <si>
    <t>Ostatní</t>
  </si>
  <si>
    <t>A.VII.</t>
  </si>
  <si>
    <t>Poskytnuté příspěvky</t>
  </si>
  <si>
    <t>B.</t>
  </si>
  <si>
    <t>Výnosy</t>
  </si>
  <si>
    <t>B.I.a.</t>
  </si>
  <si>
    <t>Institucionální</t>
  </si>
  <si>
    <t>B.I.b.</t>
  </si>
  <si>
    <t>Účelové</t>
  </si>
  <si>
    <t>B.I.x.</t>
  </si>
  <si>
    <t>Přijaté příspěvky</t>
  </si>
  <si>
    <t>B.III.a.</t>
  </si>
  <si>
    <t xml:space="preserve">Tržby za vlastní výkony </t>
  </si>
  <si>
    <t>B.III.b.</t>
  </si>
  <si>
    <t>B.III.c.</t>
  </si>
  <si>
    <t>B.IV.9.</t>
  </si>
  <si>
    <t>B.IV.9.a.</t>
  </si>
  <si>
    <t xml:space="preserve">Rezervní fond </t>
  </si>
  <si>
    <t>B.IV.9.b.</t>
  </si>
  <si>
    <t>Fond reprodukce majetku</t>
  </si>
  <si>
    <t>B.IV.9.c.</t>
  </si>
  <si>
    <t>Fond účelově určených prostředků</t>
  </si>
  <si>
    <t>B.IV.9.d.</t>
  </si>
  <si>
    <t>Sociální fond</t>
  </si>
  <si>
    <t>B.IV.x.</t>
  </si>
  <si>
    <t>B. - A.</t>
  </si>
  <si>
    <t>Výnosy snížené o náklady</t>
  </si>
  <si>
    <t>Pořízení investic</t>
  </si>
  <si>
    <t>Část I.</t>
  </si>
  <si>
    <t>Základní předpoklady, z kterých se vycházelo při sestavení plánu:</t>
  </si>
  <si>
    <t xml:space="preserve">  </t>
  </si>
  <si>
    <t>Část II.</t>
  </si>
  <si>
    <t>Další významné hospodářské skutečnosti:</t>
  </si>
  <si>
    <t>Návrh rozpočtu ÚVGZ AV ČR, v. v. i.,  rok 2023 (schválený Radou ÚVGZ 22. 5. 2023)</t>
  </si>
  <si>
    <t xml:space="preserve">
Konečný rozpočet ÚVGZ AV ČR, v. v. i.,  rok 2022 (schválený Radou ÚVGZ 22. 5.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</si>
</sst>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b/>
      <u/>
      <sz val="11"/>
      <name val="Arial CE"/>
      <family val="2"/>
      <charset val="238"/>
    </font>
    <font>
      <b/>
      <u/>
      <sz val="1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"/>
      <family val="2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1"/>
      <name val="Arial CE"/>
      <family val="2"/>
      <charset val="238"/>
    </font>
    <font>
      <b/>
      <u/>
      <sz val="11"/>
      <name val="Arial CE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i/>
      <sz val="12"/>
      <name val="Arial CE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5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1" applyFont="1"/>
    <xf numFmtId="3" fontId="1" fillId="0" borderId="0" xfId="1" applyNumberFormat="1"/>
    <xf numFmtId="0" fontId="1" fillId="0" borderId="0" xfId="1"/>
    <xf numFmtId="2" fontId="3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2" fontId="1" fillId="0" borderId="3" xfId="1" applyNumberFormat="1" applyBorder="1"/>
    <xf numFmtId="3" fontId="4" fillId="0" borderId="4" xfId="1" applyNumberFormat="1" applyFont="1" applyBorder="1" applyAlignment="1">
      <alignment horizontal="center"/>
    </xf>
    <xf numFmtId="3" fontId="4" fillId="0" borderId="0" xfId="1" applyNumberFormat="1" applyFont="1" applyAlignment="1">
      <alignment horizontal="center"/>
    </xf>
    <xf numFmtId="2" fontId="5" fillId="0" borderId="5" xfId="1" applyNumberFormat="1" applyFont="1" applyBorder="1"/>
    <xf numFmtId="3" fontId="5" fillId="0" borderId="2" xfId="1" applyNumberFormat="1" applyFont="1" applyBorder="1" applyProtection="1">
      <protection hidden="1"/>
    </xf>
    <xf numFmtId="3" fontId="5" fillId="0" borderId="0" xfId="1" applyNumberFormat="1" applyFont="1" applyProtection="1">
      <protection hidden="1"/>
    </xf>
    <xf numFmtId="2" fontId="6" fillId="0" borderId="6" xfId="1" applyNumberFormat="1" applyFont="1" applyBorder="1"/>
    <xf numFmtId="3" fontId="7" fillId="0" borderId="7" xfId="1" applyNumberFormat="1" applyFont="1" applyBorder="1"/>
    <xf numFmtId="3" fontId="7" fillId="0" borderId="0" xfId="1" applyNumberFormat="1" applyFont="1"/>
    <xf numFmtId="0" fontId="1" fillId="0" borderId="0" xfId="1" applyAlignment="1">
      <alignment wrapText="1"/>
    </xf>
    <xf numFmtId="2" fontId="8" fillId="0" borderId="8" xfId="1" applyNumberFormat="1" applyFont="1" applyBorder="1"/>
    <xf numFmtId="3" fontId="4" fillId="0" borderId="4" xfId="1" applyNumberFormat="1" applyFont="1" applyBorder="1"/>
    <xf numFmtId="3" fontId="4" fillId="0" borderId="0" xfId="1" applyNumberFormat="1" applyFont="1"/>
    <xf numFmtId="2" fontId="9" fillId="0" borderId="8" xfId="1" applyNumberFormat="1" applyFont="1" applyBorder="1"/>
    <xf numFmtId="3" fontId="1" fillId="0" borderId="4" xfId="1" applyNumberFormat="1" applyBorder="1"/>
    <xf numFmtId="2" fontId="1" fillId="0" borderId="8" xfId="1" applyNumberFormat="1" applyBorder="1"/>
    <xf numFmtId="2" fontId="6" fillId="0" borderId="8" xfId="1" applyNumberFormat="1" applyFont="1" applyBorder="1"/>
    <xf numFmtId="3" fontId="7" fillId="0" borderId="4" xfId="1" applyNumberFormat="1" applyFont="1" applyBorder="1"/>
    <xf numFmtId="3" fontId="6" fillId="0" borderId="9" xfId="1" applyNumberFormat="1" applyFont="1" applyBorder="1" applyProtection="1">
      <protection hidden="1"/>
    </xf>
    <xf numFmtId="3" fontId="6" fillId="0" borderId="0" xfId="1" applyNumberFormat="1" applyFont="1" applyProtection="1">
      <protection hidden="1"/>
    </xf>
    <xf numFmtId="3" fontId="11" fillId="0" borderId="9" xfId="1" applyNumberFormat="1" applyFont="1" applyBorder="1" applyProtection="1">
      <protection hidden="1"/>
    </xf>
    <xf numFmtId="3" fontId="11" fillId="0" borderId="0" xfId="1" applyNumberFormat="1" applyFont="1" applyProtection="1">
      <protection hidden="1"/>
    </xf>
    <xf numFmtId="2" fontId="12" fillId="0" borderId="8" xfId="1" applyNumberFormat="1" applyFont="1" applyBorder="1"/>
    <xf numFmtId="2" fontId="11" fillId="0" borderId="8" xfId="1" applyNumberFormat="1" applyFont="1" applyBorder="1"/>
    <xf numFmtId="3" fontId="9" fillId="2" borderId="0" xfId="1" applyNumberFormat="1" applyFont="1" applyFill="1" applyProtection="1">
      <protection hidden="1"/>
    </xf>
    <xf numFmtId="3" fontId="13" fillId="0" borderId="4" xfId="1" applyNumberFormat="1" applyFont="1" applyBorder="1"/>
    <xf numFmtId="3" fontId="13" fillId="0" borderId="0" xfId="1" applyNumberFormat="1" applyFont="1"/>
    <xf numFmtId="3" fontId="8" fillId="0" borderId="9" xfId="1" applyNumberFormat="1" applyFont="1" applyBorder="1" applyProtection="1">
      <protection hidden="1"/>
    </xf>
    <xf numFmtId="3" fontId="8" fillId="0" borderId="0" xfId="1" applyNumberFormat="1" applyFont="1" applyProtection="1">
      <protection hidden="1"/>
    </xf>
    <xf numFmtId="3" fontId="9" fillId="0" borderId="9" xfId="1" applyNumberFormat="1" applyFont="1" applyBorder="1" applyProtection="1">
      <protection hidden="1"/>
    </xf>
    <xf numFmtId="3" fontId="9" fillId="0" borderId="0" xfId="1" applyNumberFormat="1" applyFont="1" applyProtection="1">
      <protection hidden="1"/>
    </xf>
    <xf numFmtId="2" fontId="14" fillId="0" borderId="8" xfId="1" applyNumberFormat="1" applyFont="1" applyBorder="1"/>
    <xf numFmtId="3" fontId="15" fillId="0" borderId="4" xfId="1" applyNumberFormat="1" applyFont="1" applyBorder="1"/>
    <xf numFmtId="3" fontId="15" fillId="0" borderId="0" xfId="1" applyNumberFormat="1" applyFont="1"/>
    <xf numFmtId="2" fontId="6" fillId="0" borderId="10" xfId="1" applyNumberFormat="1" applyFont="1" applyBorder="1"/>
    <xf numFmtId="3" fontId="7" fillId="0" borderId="11" xfId="1" applyNumberFormat="1" applyFont="1" applyBorder="1"/>
    <xf numFmtId="2" fontId="16" fillId="0" borderId="12" xfId="1" applyNumberFormat="1" applyFont="1" applyBorder="1"/>
    <xf numFmtId="3" fontId="4" fillId="0" borderId="2" xfId="1" applyNumberFormat="1" applyFont="1" applyBorder="1"/>
    <xf numFmtId="2" fontId="5" fillId="0" borderId="1" xfId="1" applyNumberFormat="1" applyFont="1" applyBorder="1"/>
    <xf numFmtId="2" fontId="17" fillId="0" borderId="8" xfId="1" applyNumberFormat="1" applyFont="1" applyBorder="1"/>
    <xf numFmtId="2" fontId="9" fillId="0" borderId="8" xfId="1" applyNumberFormat="1" applyFont="1" applyBorder="1" applyAlignment="1">
      <alignment wrapText="1"/>
    </xf>
    <xf numFmtId="2" fontId="17" fillId="0" borderId="13" xfId="1" applyNumberFormat="1" applyFont="1" applyBorder="1"/>
    <xf numFmtId="2" fontId="17" fillId="0" borderId="14" xfId="1" applyNumberFormat="1" applyFont="1" applyBorder="1"/>
    <xf numFmtId="3" fontId="5" fillId="0" borderId="2" xfId="1" applyNumberFormat="1" applyFont="1" applyBorder="1" applyAlignment="1" applyProtection="1">
      <alignment horizontal="right"/>
      <protection hidden="1"/>
    </xf>
    <xf numFmtId="3" fontId="5" fillId="0" borderId="0" xfId="1" applyNumberFormat="1" applyFont="1" applyAlignment="1" applyProtection="1">
      <alignment horizontal="right"/>
      <protection hidden="1"/>
    </xf>
    <xf numFmtId="2" fontId="9" fillId="0" borderId="5" xfId="1" applyNumberFormat="1" applyFont="1" applyBorder="1"/>
    <xf numFmtId="2" fontId="16" fillId="3" borderId="1" xfId="1" applyNumberFormat="1" applyFont="1" applyFill="1" applyBorder="1"/>
    <xf numFmtId="3" fontId="4" fillId="0" borderId="1" xfId="1" applyNumberFormat="1" applyFont="1" applyBorder="1"/>
    <xf numFmtId="2" fontId="4" fillId="0" borderId="15" xfId="1" applyNumberFormat="1" applyFont="1" applyBorder="1"/>
    <xf numFmtId="2" fontId="8" fillId="0" borderId="15" xfId="1" applyNumberFormat="1" applyFont="1" applyBorder="1"/>
    <xf numFmtId="2" fontId="11" fillId="0" borderId="15" xfId="1" applyNumberFormat="1" applyFont="1" applyBorder="1"/>
    <xf numFmtId="3" fontId="1" fillId="0" borderId="16" xfId="1" applyNumberFormat="1" applyBorder="1"/>
    <xf numFmtId="3" fontId="1" fillId="0" borderId="0" xfId="1" applyNumberFormat="1" applyAlignment="1">
      <alignment wrapText="1"/>
    </xf>
    <xf numFmtId="2" fontId="11" fillId="0" borderId="17" xfId="1" applyNumberFormat="1" applyFont="1" applyBorder="1"/>
    <xf numFmtId="2" fontId="16" fillId="0" borderId="1" xfId="1" applyNumberFormat="1" applyFont="1" applyBorder="1"/>
    <xf numFmtId="3" fontId="20" fillId="0" borderId="0" xfId="1" applyNumberFormat="1" applyFont="1"/>
    <xf numFmtId="0" fontId="21" fillId="0" borderId="0" xfId="1" applyFont="1"/>
    <xf numFmtId="2" fontId="4" fillId="0" borderId="8" xfId="1" applyNumberFormat="1" applyFont="1" applyBorder="1"/>
    <xf numFmtId="3" fontId="22" fillId="0" borderId="0" xfId="1" applyNumberFormat="1" applyFont="1" applyAlignment="1">
      <alignment wrapText="1"/>
    </xf>
    <xf numFmtId="3" fontId="4" fillId="2" borderId="0" xfId="1" applyNumberFormat="1" applyFont="1" applyFill="1"/>
    <xf numFmtId="2" fontId="1" fillId="0" borderId="1" xfId="1" applyNumberFormat="1" applyBorder="1"/>
    <xf numFmtId="2" fontId="16" fillId="3" borderId="18" xfId="1" applyNumberFormat="1" applyFont="1" applyFill="1" applyBorder="1"/>
    <xf numFmtId="3" fontId="16" fillId="0" borderId="0" xfId="1" applyNumberFormat="1" applyFont="1"/>
    <xf numFmtId="0" fontId="4" fillId="0" borderId="19" xfId="1" applyFont="1" applyBorder="1"/>
    <xf numFmtId="3" fontId="4" fillId="0" borderId="16" xfId="1" applyNumberFormat="1" applyFont="1" applyBorder="1"/>
    <xf numFmtId="0" fontId="4" fillId="0" borderId="13" xfId="1" applyFont="1" applyBorder="1"/>
    <xf numFmtId="0" fontId="20" fillId="0" borderId="13" xfId="1" applyFont="1" applyBorder="1"/>
    <xf numFmtId="3" fontId="20" fillId="0" borderId="13" xfId="1" applyNumberFormat="1" applyFont="1" applyBorder="1"/>
    <xf numFmtId="0" fontId="4" fillId="0" borderId="14" xfId="1" applyFont="1" applyBorder="1"/>
    <xf numFmtId="3" fontId="4" fillId="0" borderId="18" xfId="1" applyNumberFormat="1" applyFont="1" applyBorder="1"/>
    <xf numFmtId="0" fontId="4" fillId="0" borderId="20" xfId="1" applyFont="1" applyBorder="1"/>
    <xf numFmtId="3" fontId="4" fillId="0" borderId="13" xfId="1" applyNumberFormat="1" applyFont="1" applyBorder="1"/>
    <xf numFmtId="3" fontId="4" fillId="0" borderId="21" xfId="1" applyNumberFormat="1" applyFont="1" applyBorder="1"/>
    <xf numFmtId="3" fontId="23" fillId="0" borderId="0" xfId="1" applyNumberFormat="1" applyFont="1" applyProtection="1">
      <protection hidden="1"/>
    </xf>
    <xf numFmtId="3" fontId="1" fillId="0" borderId="10" xfId="1" applyNumberFormat="1" applyBorder="1"/>
    <xf numFmtId="3" fontId="20" fillId="0" borderId="1" xfId="1" applyNumberFormat="1" applyFont="1" applyBorder="1"/>
    <xf numFmtId="3" fontId="1" fillId="0" borderId="1" xfId="1" applyNumberFormat="1" applyBorder="1"/>
    <xf numFmtId="3" fontId="16" fillId="0" borderId="1" xfId="1" applyNumberFormat="1" applyFont="1" applyBorder="1"/>
    <xf numFmtId="3" fontId="16" fillId="0" borderId="18" xfId="1" applyNumberFormat="1" applyFont="1" applyBorder="1"/>
    <xf numFmtId="3" fontId="4" fillId="0" borderId="22" xfId="1" applyNumberFormat="1" applyFont="1" applyBorder="1"/>
    <xf numFmtId="2" fontId="4" fillId="0" borderId="16" xfId="1" applyNumberFormat="1" applyFont="1" applyBorder="1"/>
    <xf numFmtId="0" fontId="24" fillId="0" borderId="0" xfId="1" applyFont="1" applyAlignment="1">
      <alignment wrapText="1"/>
    </xf>
    <xf numFmtId="0" fontId="1" fillId="4" borderId="0" xfId="1" applyFill="1"/>
    <xf numFmtId="0" fontId="2" fillId="4" borderId="0" xfId="1" applyFont="1" applyFill="1"/>
    <xf numFmtId="3" fontId="1" fillId="4" borderId="0" xfId="1" applyNumberFormat="1" applyFill="1"/>
    <xf numFmtId="0" fontId="1" fillId="2" borderId="0" xfId="1" applyFill="1" applyAlignment="1">
      <alignment wrapText="1"/>
    </xf>
    <xf numFmtId="2" fontId="17" fillId="0" borderId="8" xfId="1" applyNumberFormat="1" applyFont="1" applyFill="1" applyBorder="1"/>
    <xf numFmtId="0" fontId="27" fillId="0" borderId="0" xfId="2" applyNumberFormat="1" applyFont="1" applyFill="1" applyBorder="1" applyAlignment="1" applyProtection="1"/>
    <xf numFmtId="0" fontId="28" fillId="0" borderId="0" xfId="0" applyFont="1"/>
    <xf numFmtId="0" fontId="29" fillId="0" borderId="0" xfId="2" applyNumberFormat="1" applyFont="1" applyFill="1" applyBorder="1" applyAlignment="1" applyProtection="1"/>
    <xf numFmtId="0" fontId="30" fillId="0" borderId="0" xfId="0" applyFont="1"/>
    <xf numFmtId="0" fontId="31" fillId="0" borderId="0" xfId="0" applyFont="1"/>
    <xf numFmtId="0" fontId="27" fillId="0" borderId="0" xfId="2" applyNumberFormat="1" applyFont="1" applyFill="1" applyBorder="1" applyAlignment="1" applyProtection="1">
      <alignment horizontal="center" wrapText="1"/>
    </xf>
    <xf numFmtId="0" fontId="32" fillId="0" borderId="0" xfId="2" applyNumberFormat="1" applyFont="1" applyFill="1" applyBorder="1" applyAlignment="1" applyProtection="1">
      <alignment horizontal="left"/>
    </xf>
    <xf numFmtId="0" fontId="33" fillId="0" borderId="23" xfId="0" applyFont="1" applyBorder="1" applyAlignment="1">
      <alignment horizontal="center" vertical="center"/>
    </xf>
    <xf numFmtId="0" fontId="34" fillId="0" borderId="24" xfId="2" applyNumberFormat="1" applyFont="1" applyFill="1" applyBorder="1" applyAlignment="1" applyProtection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26" xfId="0" applyFont="1" applyBorder="1"/>
    <xf numFmtId="0" fontId="27" fillId="0" borderId="27" xfId="2" applyNumberFormat="1" applyFont="1" applyFill="1" applyBorder="1" applyAlignment="1" applyProtection="1">
      <alignment horizontal="center" wrapText="1"/>
    </xf>
    <xf numFmtId="0" fontId="35" fillId="0" borderId="27" xfId="2" applyNumberFormat="1" applyFont="1" applyFill="1" applyBorder="1" applyAlignment="1" applyProtection="1">
      <alignment horizontal="center" wrapText="1"/>
    </xf>
    <xf numFmtId="0" fontId="35" fillId="0" borderId="27" xfId="2" applyNumberFormat="1" applyFont="1" applyFill="1" applyBorder="1" applyAlignment="1" applyProtection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0" fillId="4" borderId="29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 horizontal="center" vertical="center" wrapText="1"/>
    </xf>
    <xf numFmtId="0" fontId="31" fillId="4" borderId="30" xfId="0" applyFont="1" applyFill="1" applyBorder="1" applyAlignment="1">
      <alignment horizontal="center" vertical="center"/>
    </xf>
    <xf numFmtId="3" fontId="0" fillId="4" borderId="30" xfId="0" applyNumberFormat="1" applyFill="1" applyBorder="1" applyAlignment="1">
      <alignment horizontal="right"/>
    </xf>
    <xf numFmtId="3" fontId="0" fillId="4" borderId="30" xfId="0" applyNumberFormat="1" applyFill="1" applyBorder="1"/>
    <xf numFmtId="0" fontId="31" fillId="4" borderId="30" xfId="0" applyFont="1" applyFill="1" applyBorder="1"/>
    <xf numFmtId="0" fontId="31" fillId="4" borderId="31" xfId="0" applyFont="1" applyFill="1" applyBorder="1"/>
    <xf numFmtId="0" fontId="30" fillId="0" borderId="23" xfId="0" applyFont="1" applyBorder="1" applyAlignment="1">
      <alignment horizontal="left" vertical="center"/>
    </xf>
    <xf numFmtId="49" fontId="35" fillId="0" borderId="24" xfId="2" applyNumberFormat="1" applyFont="1" applyFill="1" applyBorder="1" applyAlignment="1" applyProtection="1">
      <alignment horizontal="left" vertical="center" wrapText="1"/>
    </xf>
    <xf numFmtId="0" fontId="31" fillId="0" borderId="24" xfId="0" applyFont="1" applyBorder="1" applyAlignment="1">
      <alignment horizontal="center" vertical="center"/>
    </xf>
    <xf numFmtId="3" fontId="0" fillId="0" borderId="24" xfId="2" applyNumberFormat="1" applyFont="1" applyFill="1" applyBorder="1" applyAlignment="1" applyProtection="1">
      <alignment horizontal="right"/>
    </xf>
    <xf numFmtId="3" fontId="0" fillId="0" borderId="24" xfId="2" applyNumberFormat="1" applyFont="1" applyFill="1" applyBorder="1" applyAlignment="1" applyProtection="1"/>
    <xf numFmtId="0" fontId="31" fillId="0" borderId="24" xfId="0" applyFont="1" applyBorder="1"/>
    <xf numFmtId="0" fontId="31" fillId="0" borderId="25" xfId="0" applyFont="1" applyBorder="1"/>
    <xf numFmtId="0" fontId="31" fillId="0" borderId="29" xfId="0" applyFont="1" applyBorder="1" applyAlignment="1">
      <alignment horizontal="left" vertical="center"/>
    </xf>
    <xf numFmtId="49" fontId="36" fillId="0" borderId="30" xfId="2" applyNumberFormat="1" applyFont="1" applyFill="1" applyBorder="1" applyAlignment="1" applyProtection="1">
      <alignment horizontal="left" vertical="center" wrapText="1"/>
    </xf>
    <xf numFmtId="0" fontId="31" fillId="0" borderId="30" xfId="0" applyFont="1" applyBorder="1" applyAlignment="1">
      <alignment horizontal="center" vertical="center"/>
    </xf>
    <xf numFmtId="3" fontId="0" fillId="0" borderId="30" xfId="2" applyNumberFormat="1" applyFont="1" applyFill="1" applyBorder="1" applyAlignment="1" applyProtection="1">
      <alignment horizontal="right"/>
    </xf>
    <xf numFmtId="3" fontId="0" fillId="0" borderId="30" xfId="2" applyNumberFormat="1" applyFont="1" applyFill="1" applyBorder="1" applyAlignment="1" applyProtection="1"/>
    <xf numFmtId="0" fontId="31" fillId="0" borderId="30" xfId="0" applyFont="1" applyBorder="1"/>
    <xf numFmtId="0" fontId="31" fillId="0" borderId="31" xfId="0" applyFont="1" applyBorder="1"/>
    <xf numFmtId="0" fontId="30" fillId="0" borderId="5" xfId="0" applyFont="1" applyBorder="1" applyAlignment="1">
      <alignment horizontal="left" vertical="center"/>
    </xf>
    <xf numFmtId="49" fontId="35" fillId="0" borderId="32" xfId="2" applyNumberFormat="1" applyFont="1" applyFill="1" applyBorder="1" applyAlignment="1" applyProtection="1">
      <alignment horizontal="left" vertical="center" wrapText="1"/>
    </xf>
    <xf numFmtId="0" fontId="36" fillId="0" borderId="32" xfId="2" applyNumberFormat="1" applyFont="1" applyFill="1" applyBorder="1" applyAlignment="1" applyProtection="1">
      <alignment horizontal="center" vertical="center"/>
    </xf>
    <xf numFmtId="3" fontId="0" fillId="0" borderId="32" xfId="0" applyNumberFormat="1" applyBorder="1" applyAlignment="1">
      <alignment horizontal="right"/>
    </xf>
    <xf numFmtId="3" fontId="0" fillId="0" borderId="32" xfId="2" applyNumberFormat="1" applyFont="1" applyFill="1" applyBorder="1" applyAlignment="1" applyProtection="1">
      <alignment horizontal="left"/>
    </xf>
    <xf numFmtId="0" fontId="31" fillId="0" borderId="32" xfId="0" applyFont="1" applyBorder="1"/>
    <xf numFmtId="0" fontId="31" fillId="0" borderId="33" xfId="0" applyFont="1" applyBorder="1"/>
    <xf numFmtId="0" fontId="31" fillId="0" borderId="32" xfId="0" applyFont="1" applyBorder="1" applyAlignment="1">
      <alignment horizontal="center" vertical="center"/>
    </xf>
    <xf numFmtId="3" fontId="0" fillId="0" borderId="32" xfId="2" applyNumberFormat="1" applyFont="1" applyFill="1" applyBorder="1" applyAlignment="1" applyProtection="1">
      <alignment horizontal="right"/>
    </xf>
    <xf numFmtId="3" fontId="0" fillId="0" borderId="24" xfId="2" applyNumberFormat="1" applyFont="1" applyFill="1" applyBorder="1" applyAlignment="1" applyProtection="1">
      <alignment horizontal="right" vertical="center"/>
    </xf>
    <xf numFmtId="3" fontId="0" fillId="0" borderId="32" xfId="2" applyNumberFormat="1" applyFont="1" applyFill="1" applyBorder="1" applyAlignment="1" applyProtection="1">
      <alignment horizontal="right" vertical="center"/>
    </xf>
    <xf numFmtId="3" fontId="0" fillId="0" borderId="32" xfId="2" applyNumberFormat="1" applyFont="1" applyFill="1" applyBorder="1" applyAlignment="1" applyProtection="1"/>
    <xf numFmtId="0" fontId="31" fillId="0" borderId="3" xfId="0" applyFont="1" applyBorder="1" applyAlignment="1">
      <alignment horizontal="left" vertical="center"/>
    </xf>
    <xf numFmtId="49" fontId="36" fillId="0" borderId="34" xfId="2" applyNumberFormat="1" applyFont="1" applyFill="1" applyBorder="1" applyAlignment="1" applyProtection="1">
      <alignment horizontal="left" vertical="center"/>
    </xf>
    <xf numFmtId="0" fontId="31" fillId="0" borderId="34" xfId="0" applyFont="1" applyBorder="1" applyAlignment="1">
      <alignment horizontal="center" vertical="center"/>
    </xf>
    <xf numFmtId="3" fontId="0" fillId="0" borderId="27" xfId="2" applyNumberFormat="1" applyFont="1" applyFill="1" applyBorder="1" applyAlignment="1" applyProtection="1">
      <alignment horizontal="right" vertical="center"/>
    </xf>
    <xf numFmtId="3" fontId="0" fillId="0" borderId="34" xfId="2" applyNumberFormat="1" applyFont="1" applyFill="1" applyBorder="1" applyAlignment="1" applyProtection="1"/>
    <xf numFmtId="0" fontId="31" fillId="0" borderId="34" xfId="0" applyFont="1" applyBorder="1"/>
    <xf numFmtId="0" fontId="31" fillId="0" borderId="35" xfId="0" applyFont="1" applyBorder="1"/>
    <xf numFmtId="49" fontId="35" fillId="0" borderId="32" xfId="2" applyNumberFormat="1" applyFont="1" applyFill="1" applyBorder="1" applyAlignment="1" applyProtection="1">
      <alignment horizontal="left" vertical="top" wrapText="1"/>
    </xf>
    <xf numFmtId="0" fontId="31" fillId="0" borderId="26" xfId="0" applyFont="1" applyBorder="1" applyAlignment="1">
      <alignment horizontal="left" vertical="center"/>
    </xf>
    <xf numFmtId="0" fontId="36" fillId="0" borderId="27" xfId="2" applyNumberFormat="1" applyFont="1" applyFill="1" applyBorder="1" applyAlignment="1" applyProtection="1">
      <alignment vertical="center" wrapText="1"/>
    </xf>
    <xf numFmtId="0" fontId="36" fillId="0" borderId="27" xfId="2" applyNumberFormat="1" applyFont="1" applyFill="1" applyBorder="1" applyAlignment="1" applyProtection="1">
      <alignment horizontal="center" vertical="center"/>
    </xf>
    <xf numFmtId="0" fontId="31" fillId="0" borderId="27" xfId="0" applyFont="1" applyBorder="1"/>
    <xf numFmtId="0" fontId="31" fillId="0" borderId="28" xfId="0" applyFont="1" applyBorder="1"/>
    <xf numFmtId="0" fontId="31" fillId="0" borderId="36" xfId="0" applyFont="1" applyBorder="1" applyAlignment="1">
      <alignment horizontal="left" vertical="center"/>
    </xf>
    <xf numFmtId="0" fontId="36" fillId="0" borderId="37" xfId="2" applyNumberFormat="1" applyFont="1" applyFill="1" applyBorder="1" applyAlignment="1" applyProtection="1">
      <alignment vertical="center" wrapText="1"/>
    </xf>
    <xf numFmtId="0" fontId="36" fillId="0" borderId="37" xfId="2" applyNumberFormat="1" applyFont="1" applyFill="1" applyBorder="1" applyAlignment="1" applyProtection="1">
      <alignment horizontal="center" vertical="center"/>
    </xf>
    <xf numFmtId="3" fontId="0" fillId="0" borderId="37" xfId="2" applyNumberFormat="1" applyFont="1" applyFill="1" applyBorder="1" applyAlignment="1" applyProtection="1">
      <alignment horizontal="right" vertical="center"/>
    </xf>
    <xf numFmtId="3" fontId="0" fillId="0" borderId="37" xfId="2" applyNumberFormat="1" applyFont="1" applyFill="1" applyBorder="1" applyAlignment="1" applyProtection="1">
      <alignment horizontal="left"/>
    </xf>
    <xf numFmtId="0" fontId="31" fillId="0" borderId="37" xfId="0" applyFont="1" applyBorder="1"/>
    <xf numFmtId="0" fontId="31" fillId="0" borderId="38" xfId="0" applyFont="1" applyBorder="1"/>
    <xf numFmtId="0" fontId="36" fillId="0" borderId="30" xfId="2" applyNumberFormat="1" applyFont="1" applyFill="1" applyBorder="1" applyAlignment="1" applyProtection="1">
      <alignment vertical="center" wrapText="1"/>
    </xf>
    <xf numFmtId="0" fontId="36" fillId="0" borderId="30" xfId="2" applyNumberFormat="1" applyFont="1" applyFill="1" applyBorder="1" applyAlignment="1" applyProtection="1">
      <alignment horizontal="center" vertical="center"/>
    </xf>
    <xf numFmtId="0" fontId="30" fillId="5" borderId="39" xfId="0" applyFont="1" applyFill="1" applyBorder="1" applyAlignment="1">
      <alignment horizontal="center" vertical="center"/>
    </xf>
    <xf numFmtId="49" fontId="35" fillId="5" borderId="40" xfId="2" applyNumberFormat="1" applyFont="1" applyFill="1" applyBorder="1" applyAlignment="1" applyProtection="1">
      <alignment horizontal="center" vertical="center" wrapText="1"/>
    </xf>
    <xf numFmtId="0" fontId="31" fillId="5" borderId="40" xfId="0" applyFont="1" applyFill="1" applyBorder="1" applyAlignment="1">
      <alignment horizontal="center" vertical="center"/>
    </xf>
    <xf numFmtId="3" fontId="0" fillId="5" borderId="40" xfId="2" applyNumberFormat="1" applyFont="1" applyFill="1" applyBorder="1" applyAlignment="1" applyProtection="1">
      <alignment horizontal="right"/>
    </xf>
    <xf numFmtId="3" fontId="0" fillId="5" borderId="40" xfId="2" applyNumberFormat="1" applyFont="1" applyFill="1" applyBorder="1" applyAlignment="1" applyProtection="1"/>
    <xf numFmtId="0" fontId="31" fillId="5" borderId="40" xfId="0" applyFont="1" applyFill="1" applyBorder="1"/>
    <xf numFmtId="0" fontId="31" fillId="5" borderId="41" xfId="0" applyFont="1" applyFill="1" applyBorder="1"/>
    <xf numFmtId="3" fontId="0" fillId="0" borderId="32" xfId="2" applyNumberFormat="1" applyFont="1" applyFill="1" applyBorder="1" applyAlignment="1" applyProtection="1">
      <alignment wrapText="1"/>
    </xf>
    <xf numFmtId="0" fontId="36" fillId="0" borderId="27" xfId="2" applyNumberFormat="1" applyFont="1" applyFill="1" applyBorder="1" applyAlignment="1" applyProtection="1">
      <alignment horizontal="left" vertical="center" wrapText="1"/>
    </xf>
    <xf numFmtId="0" fontId="31" fillId="0" borderId="27" xfId="0" applyFont="1" applyBorder="1" applyAlignment="1">
      <alignment horizontal="center" vertical="center"/>
    </xf>
    <xf numFmtId="3" fontId="0" fillId="0" borderId="27" xfId="2" applyNumberFormat="1" applyFont="1" applyFill="1" applyBorder="1" applyAlignment="1" applyProtection="1">
      <alignment horizontal="right"/>
    </xf>
    <xf numFmtId="3" fontId="0" fillId="0" borderId="27" xfId="2" applyNumberFormat="1" applyFont="1" applyFill="1" applyBorder="1" applyAlignment="1" applyProtection="1">
      <alignment wrapText="1"/>
    </xf>
    <xf numFmtId="0" fontId="36" fillId="0" borderId="37" xfId="2" applyNumberFormat="1" applyFont="1" applyFill="1" applyBorder="1" applyAlignment="1" applyProtection="1">
      <alignment horizontal="left" vertical="center" wrapText="1"/>
    </xf>
    <xf numFmtId="0" fontId="31" fillId="0" borderId="37" xfId="0" applyFont="1" applyBorder="1" applyAlignment="1">
      <alignment horizontal="center" vertical="center"/>
    </xf>
    <xf numFmtId="3" fontId="0" fillId="0" borderId="37" xfId="2" applyNumberFormat="1" applyFont="1" applyFill="1" applyBorder="1" applyAlignment="1" applyProtection="1">
      <alignment horizontal="right"/>
    </xf>
    <xf numFmtId="3" fontId="0" fillId="0" borderId="37" xfId="2" applyNumberFormat="1" applyFont="1" applyFill="1" applyBorder="1" applyAlignment="1" applyProtection="1">
      <alignment wrapText="1"/>
    </xf>
    <xf numFmtId="0" fontId="36" fillId="0" borderId="30" xfId="2" applyNumberFormat="1" applyFont="1" applyFill="1" applyBorder="1" applyAlignment="1" applyProtection="1">
      <alignment horizontal="left" vertical="center" wrapText="1"/>
    </xf>
    <xf numFmtId="3" fontId="0" fillId="0" borderId="30" xfId="2" applyNumberFormat="1" applyFont="1" applyFill="1" applyBorder="1" applyAlignment="1" applyProtection="1">
      <alignment wrapText="1"/>
    </xf>
    <xf numFmtId="0" fontId="30" fillId="0" borderId="26" xfId="0" applyFont="1" applyBorder="1" applyAlignment="1">
      <alignment horizontal="left" vertical="center"/>
    </xf>
    <xf numFmtId="49" fontId="35" fillId="0" borderId="27" xfId="2" applyNumberFormat="1" applyFont="1" applyFill="1" applyBorder="1" applyAlignment="1" applyProtection="1">
      <alignment horizontal="left" vertical="center" wrapText="1"/>
    </xf>
    <xf numFmtId="3" fontId="0" fillId="0" borderId="27" xfId="2" applyNumberFormat="1" applyFont="1" applyFill="1" applyBorder="1" applyAlignment="1" applyProtection="1"/>
    <xf numFmtId="3" fontId="0" fillId="0" borderId="37" xfId="2" applyNumberFormat="1" applyFont="1" applyFill="1" applyBorder="1" applyAlignment="1" applyProtection="1"/>
    <xf numFmtId="0" fontId="36" fillId="0" borderId="37" xfId="2" applyNumberFormat="1" applyFont="1" applyFill="1" applyBorder="1" applyAlignment="1" applyProtection="1">
      <alignment horizontal="left" vertical="top" wrapText="1"/>
    </xf>
    <xf numFmtId="49" fontId="36" fillId="0" borderId="27" xfId="2" applyNumberFormat="1" applyFont="1" applyFill="1" applyBorder="1" applyAlignment="1" applyProtection="1">
      <alignment horizontal="left" vertical="center" wrapText="1"/>
    </xf>
    <xf numFmtId="3" fontId="0" fillId="0" borderId="42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31" fillId="6" borderId="5" xfId="0" applyFont="1" applyFill="1" applyBorder="1" applyAlignment="1">
      <alignment horizontal="center" vertical="center"/>
    </xf>
    <xf numFmtId="0" fontId="30" fillId="6" borderId="32" xfId="0" applyFont="1" applyFill="1" applyBorder="1" applyAlignment="1">
      <alignment horizontal="center" vertical="center"/>
    </xf>
    <xf numFmtId="0" fontId="31" fillId="6" borderId="32" xfId="0" applyFont="1" applyFill="1" applyBorder="1" applyAlignment="1">
      <alignment horizontal="center" vertical="center"/>
    </xf>
    <xf numFmtId="3" fontId="0" fillId="6" borderId="32" xfId="0" applyNumberFormat="1" applyFill="1" applyBorder="1" applyAlignment="1">
      <alignment horizontal="right"/>
    </xf>
    <xf numFmtId="0" fontId="31" fillId="6" borderId="32" xfId="0" applyFont="1" applyFill="1" applyBorder="1"/>
    <xf numFmtId="0" fontId="31" fillId="6" borderId="33" xfId="0" applyFont="1" applyFill="1" applyBorder="1"/>
    <xf numFmtId="0" fontId="25" fillId="0" borderId="0" xfId="0" applyFont="1"/>
    <xf numFmtId="0" fontId="30" fillId="0" borderId="0" xfId="0" applyFont="1" applyAlignment="1">
      <alignment horizontal="left" vertical="center"/>
    </xf>
    <xf numFmtId="49" fontId="35" fillId="0" borderId="0" xfId="2" applyNumberFormat="1" applyFont="1" applyFill="1" applyBorder="1" applyAlignment="1" applyProtection="1">
      <alignment horizontal="left" vertical="top" wrapText="1"/>
    </xf>
    <xf numFmtId="0" fontId="31" fillId="0" borderId="0" xfId="0" applyFont="1" applyAlignment="1">
      <alignment horizontal="center" vertical="center"/>
    </xf>
    <xf numFmtId="3" fontId="0" fillId="0" borderId="0" xfId="2" applyNumberFormat="1" applyFont="1" applyFill="1" applyBorder="1" applyAlignment="1" applyProtection="1">
      <alignment horizontal="right" vertical="center"/>
    </xf>
    <xf numFmtId="3" fontId="0" fillId="0" borderId="0" xfId="2" applyNumberFormat="1" applyFont="1" applyFill="1" applyBorder="1" applyAlignment="1" applyProtection="1"/>
    <xf numFmtId="0" fontId="30" fillId="0" borderId="43" xfId="0" applyFont="1" applyBorder="1" applyAlignment="1">
      <alignment horizontal="left" vertical="center"/>
    </xf>
    <xf numFmtId="0" fontId="35" fillId="0" borderId="44" xfId="2" applyNumberFormat="1" applyFont="1" applyFill="1" applyBorder="1" applyAlignment="1" applyProtection="1">
      <alignment horizontal="left" vertical="center"/>
    </xf>
    <xf numFmtId="0" fontId="31" fillId="0" borderId="44" xfId="0" applyFont="1" applyBorder="1"/>
    <xf numFmtId="0" fontId="30" fillId="0" borderId="44" xfId="0" applyFont="1" applyBorder="1"/>
    <xf numFmtId="0" fontId="31" fillId="0" borderId="7" xfId="0" applyFont="1" applyBorder="1"/>
    <xf numFmtId="0" fontId="31" fillId="0" borderId="4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0" fillId="0" borderId="43" xfId="0" applyFont="1" applyBorder="1" applyAlignment="1">
      <alignment horizontal="left"/>
    </xf>
    <xf numFmtId="0" fontId="31" fillId="0" borderId="45" xfId="0" applyFont="1" applyBorder="1"/>
    <xf numFmtId="0" fontId="31" fillId="0" borderId="4" xfId="0" applyFont="1" applyBorder="1"/>
    <xf numFmtId="0" fontId="31" fillId="0" borderId="46" xfId="0" applyFont="1" applyBorder="1"/>
    <xf numFmtId="0" fontId="31" fillId="0" borderId="47" xfId="0" applyFont="1" applyBorder="1"/>
    <xf numFmtId="0" fontId="31" fillId="0" borderId="11" xfId="0" applyFont="1" applyBorder="1"/>
    <xf numFmtId="0" fontId="2" fillId="4" borderId="0" xfId="1" applyFont="1" applyFill="1" applyAlignment="1">
      <alignment horizontal="left" wrapText="1"/>
    </xf>
  </cellXfs>
  <cellStyles count="3">
    <cellStyle name="Čárka" xfId="2" builtinId="3"/>
    <cellStyle name="Normální" xfId="0" builtinId="0"/>
    <cellStyle name="Normální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58"/>
  <sheetViews>
    <sheetView tabSelected="1" workbookViewId="0">
      <selection activeCell="F5" sqref="F5"/>
    </sheetView>
  </sheetViews>
  <sheetFormatPr defaultRowHeight="12.5" x14ac:dyDescent="0.25"/>
  <cols>
    <col min="1" max="1" width="9.453125" style="3" customWidth="1"/>
    <col min="2" max="2" width="5.453125" style="3" customWidth="1"/>
    <col min="3" max="3" width="54.08984375" style="3" customWidth="1"/>
    <col min="4" max="5" width="10.453125" style="2" customWidth="1"/>
    <col min="6" max="6" width="6.453125" style="2" customWidth="1"/>
    <col min="7" max="7" width="12.54296875" style="3" customWidth="1"/>
    <col min="8" max="8" width="35.90625" style="3" customWidth="1"/>
    <col min="9" max="9" width="23.54296875" style="3" customWidth="1"/>
    <col min="10" max="250" width="9.08984375" style="3"/>
    <col min="251" max="251" width="9.453125" style="3" customWidth="1"/>
    <col min="252" max="252" width="67.36328125" style="3" customWidth="1"/>
    <col min="253" max="253" width="13.36328125" style="3" customWidth="1"/>
    <col min="254" max="506" width="9.08984375" style="3"/>
    <col min="507" max="507" width="9.453125" style="3" customWidth="1"/>
    <col min="508" max="508" width="67.36328125" style="3" customWidth="1"/>
    <col min="509" max="509" width="13.36328125" style="3" customWidth="1"/>
    <col min="510" max="762" width="9.08984375" style="3"/>
    <col min="763" max="763" width="9.453125" style="3" customWidth="1"/>
    <col min="764" max="764" width="67.36328125" style="3" customWidth="1"/>
    <col min="765" max="765" width="13.36328125" style="3" customWidth="1"/>
    <col min="766" max="1018" width="9.08984375" style="3"/>
    <col min="1019" max="1019" width="9.453125" style="3" customWidth="1"/>
    <col min="1020" max="1020" width="67.36328125" style="3" customWidth="1"/>
    <col min="1021" max="1021" width="13.36328125" style="3" customWidth="1"/>
    <col min="1022" max="1274" width="9.08984375" style="3"/>
    <col min="1275" max="1275" width="9.453125" style="3" customWidth="1"/>
    <col min="1276" max="1276" width="67.36328125" style="3" customWidth="1"/>
    <col min="1277" max="1277" width="13.36328125" style="3" customWidth="1"/>
    <col min="1278" max="1530" width="9.08984375" style="3"/>
    <col min="1531" max="1531" width="9.453125" style="3" customWidth="1"/>
    <col min="1532" max="1532" width="67.36328125" style="3" customWidth="1"/>
    <col min="1533" max="1533" width="13.36328125" style="3" customWidth="1"/>
    <col min="1534" max="1786" width="9.08984375" style="3"/>
    <col min="1787" max="1787" width="9.453125" style="3" customWidth="1"/>
    <col min="1788" max="1788" width="67.36328125" style="3" customWidth="1"/>
    <col min="1789" max="1789" width="13.36328125" style="3" customWidth="1"/>
    <col min="1790" max="2042" width="9.08984375" style="3"/>
    <col min="2043" max="2043" width="9.453125" style="3" customWidth="1"/>
    <col min="2044" max="2044" width="67.36328125" style="3" customWidth="1"/>
    <col min="2045" max="2045" width="13.36328125" style="3" customWidth="1"/>
    <col min="2046" max="2298" width="9.08984375" style="3"/>
    <col min="2299" max="2299" width="9.453125" style="3" customWidth="1"/>
    <col min="2300" max="2300" width="67.36328125" style="3" customWidth="1"/>
    <col min="2301" max="2301" width="13.36328125" style="3" customWidth="1"/>
    <col min="2302" max="2554" width="9.08984375" style="3"/>
    <col min="2555" max="2555" width="9.453125" style="3" customWidth="1"/>
    <col min="2556" max="2556" width="67.36328125" style="3" customWidth="1"/>
    <col min="2557" max="2557" width="13.36328125" style="3" customWidth="1"/>
    <col min="2558" max="2810" width="9.08984375" style="3"/>
    <col min="2811" max="2811" width="9.453125" style="3" customWidth="1"/>
    <col min="2812" max="2812" width="67.36328125" style="3" customWidth="1"/>
    <col min="2813" max="2813" width="13.36328125" style="3" customWidth="1"/>
    <col min="2814" max="3066" width="9.08984375" style="3"/>
    <col min="3067" max="3067" width="9.453125" style="3" customWidth="1"/>
    <col min="3068" max="3068" width="67.36328125" style="3" customWidth="1"/>
    <col min="3069" max="3069" width="13.36328125" style="3" customWidth="1"/>
    <col min="3070" max="3322" width="9.08984375" style="3"/>
    <col min="3323" max="3323" width="9.453125" style="3" customWidth="1"/>
    <col min="3324" max="3324" width="67.36328125" style="3" customWidth="1"/>
    <col min="3325" max="3325" width="13.36328125" style="3" customWidth="1"/>
    <col min="3326" max="3578" width="9.08984375" style="3"/>
    <col min="3579" max="3579" width="9.453125" style="3" customWidth="1"/>
    <col min="3580" max="3580" width="67.36328125" style="3" customWidth="1"/>
    <col min="3581" max="3581" width="13.36328125" style="3" customWidth="1"/>
    <col min="3582" max="3834" width="9.08984375" style="3"/>
    <col min="3835" max="3835" width="9.453125" style="3" customWidth="1"/>
    <col min="3836" max="3836" width="67.36328125" style="3" customWidth="1"/>
    <col min="3837" max="3837" width="13.36328125" style="3" customWidth="1"/>
    <col min="3838" max="4090" width="9.08984375" style="3"/>
    <col min="4091" max="4091" width="9.453125" style="3" customWidth="1"/>
    <col min="4092" max="4092" width="67.36328125" style="3" customWidth="1"/>
    <col min="4093" max="4093" width="13.36328125" style="3" customWidth="1"/>
    <col min="4094" max="4346" width="9.08984375" style="3"/>
    <col min="4347" max="4347" width="9.453125" style="3" customWidth="1"/>
    <col min="4348" max="4348" width="67.36328125" style="3" customWidth="1"/>
    <col min="4349" max="4349" width="13.36328125" style="3" customWidth="1"/>
    <col min="4350" max="4602" width="9.08984375" style="3"/>
    <col min="4603" max="4603" width="9.453125" style="3" customWidth="1"/>
    <col min="4604" max="4604" width="67.36328125" style="3" customWidth="1"/>
    <col min="4605" max="4605" width="13.36328125" style="3" customWidth="1"/>
    <col min="4606" max="4858" width="9.08984375" style="3"/>
    <col min="4859" max="4859" width="9.453125" style="3" customWidth="1"/>
    <col min="4860" max="4860" width="67.36328125" style="3" customWidth="1"/>
    <col min="4861" max="4861" width="13.36328125" style="3" customWidth="1"/>
    <col min="4862" max="5114" width="9.08984375" style="3"/>
    <col min="5115" max="5115" width="9.453125" style="3" customWidth="1"/>
    <col min="5116" max="5116" width="67.36328125" style="3" customWidth="1"/>
    <col min="5117" max="5117" width="13.36328125" style="3" customWidth="1"/>
    <col min="5118" max="5370" width="9.08984375" style="3"/>
    <col min="5371" max="5371" width="9.453125" style="3" customWidth="1"/>
    <col min="5372" max="5372" width="67.36328125" style="3" customWidth="1"/>
    <col min="5373" max="5373" width="13.36328125" style="3" customWidth="1"/>
    <col min="5374" max="5626" width="9.08984375" style="3"/>
    <col min="5627" max="5627" width="9.453125" style="3" customWidth="1"/>
    <col min="5628" max="5628" width="67.36328125" style="3" customWidth="1"/>
    <col min="5629" max="5629" width="13.36328125" style="3" customWidth="1"/>
    <col min="5630" max="5882" width="9.08984375" style="3"/>
    <col min="5883" max="5883" width="9.453125" style="3" customWidth="1"/>
    <col min="5884" max="5884" width="67.36328125" style="3" customWidth="1"/>
    <col min="5885" max="5885" width="13.36328125" style="3" customWidth="1"/>
    <col min="5886" max="6138" width="9.08984375" style="3"/>
    <col min="6139" max="6139" width="9.453125" style="3" customWidth="1"/>
    <col min="6140" max="6140" width="67.36328125" style="3" customWidth="1"/>
    <col min="6141" max="6141" width="13.36328125" style="3" customWidth="1"/>
    <col min="6142" max="6394" width="9.08984375" style="3"/>
    <col min="6395" max="6395" width="9.453125" style="3" customWidth="1"/>
    <col min="6396" max="6396" width="67.36328125" style="3" customWidth="1"/>
    <col min="6397" max="6397" width="13.36328125" style="3" customWidth="1"/>
    <col min="6398" max="6650" width="9.08984375" style="3"/>
    <col min="6651" max="6651" width="9.453125" style="3" customWidth="1"/>
    <col min="6652" max="6652" width="67.36328125" style="3" customWidth="1"/>
    <col min="6653" max="6653" width="13.36328125" style="3" customWidth="1"/>
    <col min="6654" max="6906" width="9.08984375" style="3"/>
    <col min="6907" max="6907" width="9.453125" style="3" customWidth="1"/>
    <col min="6908" max="6908" width="67.36328125" style="3" customWidth="1"/>
    <col min="6909" max="6909" width="13.36328125" style="3" customWidth="1"/>
    <col min="6910" max="7162" width="9.08984375" style="3"/>
    <col min="7163" max="7163" width="9.453125" style="3" customWidth="1"/>
    <col min="7164" max="7164" width="67.36328125" style="3" customWidth="1"/>
    <col min="7165" max="7165" width="13.36328125" style="3" customWidth="1"/>
    <col min="7166" max="7418" width="9.08984375" style="3"/>
    <col min="7419" max="7419" width="9.453125" style="3" customWidth="1"/>
    <col min="7420" max="7420" width="67.36328125" style="3" customWidth="1"/>
    <col min="7421" max="7421" width="13.36328125" style="3" customWidth="1"/>
    <col min="7422" max="7674" width="9.08984375" style="3"/>
    <col min="7675" max="7675" width="9.453125" style="3" customWidth="1"/>
    <col min="7676" max="7676" width="67.36328125" style="3" customWidth="1"/>
    <col min="7677" max="7677" width="13.36328125" style="3" customWidth="1"/>
    <col min="7678" max="7930" width="9.08984375" style="3"/>
    <col min="7931" max="7931" width="9.453125" style="3" customWidth="1"/>
    <col min="7932" max="7932" width="67.36328125" style="3" customWidth="1"/>
    <col min="7933" max="7933" width="13.36328125" style="3" customWidth="1"/>
    <col min="7934" max="8186" width="9.08984375" style="3"/>
    <col min="8187" max="8187" width="9.453125" style="3" customWidth="1"/>
    <col min="8188" max="8188" width="67.36328125" style="3" customWidth="1"/>
    <col min="8189" max="8189" width="13.36328125" style="3" customWidth="1"/>
    <col min="8190" max="8442" width="9.08984375" style="3"/>
    <col min="8443" max="8443" width="9.453125" style="3" customWidth="1"/>
    <col min="8444" max="8444" width="67.36328125" style="3" customWidth="1"/>
    <col min="8445" max="8445" width="13.36328125" style="3" customWidth="1"/>
    <col min="8446" max="8698" width="9.08984375" style="3"/>
    <col min="8699" max="8699" width="9.453125" style="3" customWidth="1"/>
    <col min="8700" max="8700" width="67.36328125" style="3" customWidth="1"/>
    <col min="8701" max="8701" width="13.36328125" style="3" customWidth="1"/>
    <col min="8702" max="8954" width="9.08984375" style="3"/>
    <col min="8955" max="8955" width="9.453125" style="3" customWidth="1"/>
    <col min="8956" max="8956" width="67.36328125" style="3" customWidth="1"/>
    <col min="8957" max="8957" width="13.36328125" style="3" customWidth="1"/>
    <col min="8958" max="9210" width="9.08984375" style="3"/>
    <col min="9211" max="9211" width="9.453125" style="3" customWidth="1"/>
    <col min="9212" max="9212" width="67.36328125" style="3" customWidth="1"/>
    <col min="9213" max="9213" width="13.36328125" style="3" customWidth="1"/>
    <col min="9214" max="9466" width="9.08984375" style="3"/>
    <col min="9467" max="9467" width="9.453125" style="3" customWidth="1"/>
    <col min="9468" max="9468" width="67.36328125" style="3" customWidth="1"/>
    <col min="9469" max="9469" width="13.36328125" style="3" customWidth="1"/>
    <col min="9470" max="9722" width="9.08984375" style="3"/>
    <col min="9723" max="9723" width="9.453125" style="3" customWidth="1"/>
    <col min="9724" max="9724" width="67.36328125" style="3" customWidth="1"/>
    <col min="9725" max="9725" width="13.36328125" style="3" customWidth="1"/>
    <col min="9726" max="9978" width="9.08984375" style="3"/>
    <col min="9979" max="9979" width="9.453125" style="3" customWidth="1"/>
    <col min="9980" max="9980" width="67.36328125" style="3" customWidth="1"/>
    <col min="9981" max="9981" width="13.36328125" style="3" customWidth="1"/>
    <col min="9982" max="10234" width="9.08984375" style="3"/>
    <col min="10235" max="10235" width="9.453125" style="3" customWidth="1"/>
    <col min="10236" max="10236" width="67.36328125" style="3" customWidth="1"/>
    <col min="10237" max="10237" width="13.36328125" style="3" customWidth="1"/>
    <col min="10238" max="10490" width="9.08984375" style="3"/>
    <col min="10491" max="10491" width="9.453125" style="3" customWidth="1"/>
    <col min="10492" max="10492" width="67.36328125" style="3" customWidth="1"/>
    <col min="10493" max="10493" width="13.36328125" style="3" customWidth="1"/>
    <col min="10494" max="10746" width="9.08984375" style="3"/>
    <col min="10747" max="10747" width="9.453125" style="3" customWidth="1"/>
    <col min="10748" max="10748" width="67.36328125" style="3" customWidth="1"/>
    <col min="10749" max="10749" width="13.36328125" style="3" customWidth="1"/>
    <col min="10750" max="11002" width="9.08984375" style="3"/>
    <col min="11003" max="11003" width="9.453125" style="3" customWidth="1"/>
    <col min="11004" max="11004" width="67.36328125" style="3" customWidth="1"/>
    <col min="11005" max="11005" width="13.36328125" style="3" customWidth="1"/>
    <col min="11006" max="11258" width="9.08984375" style="3"/>
    <col min="11259" max="11259" width="9.453125" style="3" customWidth="1"/>
    <col min="11260" max="11260" width="67.36328125" style="3" customWidth="1"/>
    <col min="11261" max="11261" width="13.36328125" style="3" customWidth="1"/>
    <col min="11262" max="11514" width="9.08984375" style="3"/>
    <col min="11515" max="11515" width="9.453125" style="3" customWidth="1"/>
    <col min="11516" max="11516" width="67.36328125" style="3" customWidth="1"/>
    <col min="11517" max="11517" width="13.36328125" style="3" customWidth="1"/>
    <col min="11518" max="11770" width="9.08984375" style="3"/>
    <col min="11771" max="11771" width="9.453125" style="3" customWidth="1"/>
    <col min="11772" max="11772" width="67.36328125" style="3" customWidth="1"/>
    <col min="11773" max="11773" width="13.36328125" style="3" customWidth="1"/>
    <col min="11774" max="12026" width="9.08984375" style="3"/>
    <col min="12027" max="12027" width="9.453125" style="3" customWidth="1"/>
    <col min="12028" max="12028" width="67.36328125" style="3" customWidth="1"/>
    <col min="12029" max="12029" width="13.36328125" style="3" customWidth="1"/>
    <col min="12030" max="12282" width="9.08984375" style="3"/>
    <col min="12283" max="12283" width="9.453125" style="3" customWidth="1"/>
    <col min="12284" max="12284" width="67.36328125" style="3" customWidth="1"/>
    <col min="12285" max="12285" width="13.36328125" style="3" customWidth="1"/>
    <col min="12286" max="12538" width="9.08984375" style="3"/>
    <col min="12539" max="12539" width="9.453125" style="3" customWidth="1"/>
    <col min="12540" max="12540" width="67.36328125" style="3" customWidth="1"/>
    <col min="12541" max="12541" width="13.36328125" style="3" customWidth="1"/>
    <col min="12542" max="12794" width="9.08984375" style="3"/>
    <col min="12795" max="12795" width="9.453125" style="3" customWidth="1"/>
    <col min="12796" max="12796" width="67.36328125" style="3" customWidth="1"/>
    <col min="12797" max="12797" width="13.36328125" style="3" customWidth="1"/>
    <col min="12798" max="13050" width="9.08984375" style="3"/>
    <col min="13051" max="13051" width="9.453125" style="3" customWidth="1"/>
    <col min="13052" max="13052" width="67.36328125" style="3" customWidth="1"/>
    <col min="13053" max="13053" width="13.36328125" style="3" customWidth="1"/>
    <col min="13054" max="13306" width="9.08984375" style="3"/>
    <col min="13307" max="13307" width="9.453125" style="3" customWidth="1"/>
    <col min="13308" max="13308" width="67.36328125" style="3" customWidth="1"/>
    <col min="13309" max="13309" width="13.36328125" style="3" customWidth="1"/>
    <col min="13310" max="13562" width="9.08984375" style="3"/>
    <col min="13563" max="13563" width="9.453125" style="3" customWidth="1"/>
    <col min="13564" max="13564" width="67.36328125" style="3" customWidth="1"/>
    <col min="13565" max="13565" width="13.36328125" style="3" customWidth="1"/>
    <col min="13566" max="13818" width="9.08984375" style="3"/>
    <col min="13819" max="13819" width="9.453125" style="3" customWidth="1"/>
    <col min="13820" max="13820" width="67.36328125" style="3" customWidth="1"/>
    <col min="13821" max="13821" width="13.36328125" style="3" customWidth="1"/>
    <col min="13822" max="14074" width="9.08984375" style="3"/>
    <col min="14075" max="14075" width="9.453125" style="3" customWidth="1"/>
    <col min="14076" max="14076" width="67.36328125" style="3" customWidth="1"/>
    <col min="14077" max="14077" width="13.36328125" style="3" customWidth="1"/>
    <col min="14078" max="14330" width="9.08984375" style="3"/>
    <col min="14331" max="14331" width="9.453125" style="3" customWidth="1"/>
    <col min="14332" max="14332" width="67.36328125" style="3" customWidth="1"/>
    <col min="14333" max="14333" width="13.36328125" style="3" customWidth="1"/>
    <col min="14334" max="14586" width="9.08984375" style="3"/>
    <col min="14587" max="14587" width="9.453125" style="3" customWidth="1"/>
    <col min="14588" max="14588" width="67.36328125" style="3" customWidth="1"/>
    <col min="14589" max="14589" width="13.36328125" style="3" customWidth="1"/>
    <col min="14590" max="14842" width="9.08984375" style="3"/>
    <col min="14843" max="14843" width="9.453125" style="3" customWidth="1"/>
    <col min="14844" max="14844" width="67.36328125" style="3" customWidth="1"/>
    <col min="14845" max="14845" width="13.36328125" style="3" customWidth="1"/>
    <col min="14846" max="15098" width="9.08984375" style="3"/>
    <col min="15099" max="15099" width="9.453125" style="3" customWidth="1"/>
    <col min="15100" max="15100" width="67.36328125" style="3" customWidth="1"/>
    <col min="15101" max="15101" width="13.36328125" style="3" customWidth="1"/>
    <col min="15102" max="15354" width="9.08984375" style="3"/>
    <col min="15355" max="15355" width="9.453125" style="3" customWidth="1"/>
    <col min="15356" max="15356" width="67.36328125" style="3" customWidth="1"/>
    <col min="15357" max="15357" width="13.36328125" style="3" customWidth="1"/>
    <col min="15358" max="15610" width="9.08984375" style="3"/>
    <col min="15611" max="15611" width="9.453125" style="3" customWidth="1"/>
    <col min="15612" max="15612" width="67.36328125" style="3" customWidth="1"/>
    <col min="15613" max="15613" width="13.36328125" style="3" customWidth="1"/>
    <col min="15614" max="15866" width="9.08984375" style="3"/>
    <col min="15867" max="15867" width="9.453125" style="3" customWidth="1"/>
    <col min="15868" max="15868" width="67.36328125" style="3" customWidth="1"/>
    <col min="15869" max="15869" width="13.36328125" style="3" customWidth="1"/>
    <col min="15870" max="16122" width="9.08984375" style="3"/>
    <col min="16123" max="16123" width="9.453125" style="3" customWidth="1"/>
    <col min="16124" max="16124" width="67.36328125" style="3" customWidth="1"/>
    <col min="16125" max="16125" width="13.36328125" style="3" customWidth="1"/>
    <col min="16126" max="16379" width="9.08984375" style="3"/>
    <col min="16380" max="16384" width="9.08984375" style="3" customWidth="1"/>
  </cols>
  <sheetData>
    <row r="2" spans="1:13" s="90" customFormat="1" ht="20" customHeight="1" thickBot="1" x14ac:dyDescent="0.45">
      <c r="C2" s="225" t="s">
        <v>456</v>
      </c>
      <c r="D2" s="225"/>
      <c r="E2" s="225"/>
      <c r="F2" s="225"/>
      <c r="G2" s="225"/>
      <c r="H2" s="225"/>
    </row>
    <row r="3" spans="1:13" ht="65.5" thickBot="1" x14ac:dyDescent="0.35">
      <c r="B3" s="17" t="s">
        <v>220</v>
      </c>
      <c r="C3" s="4" t="s">
        <v>0</v>
      </c>
      <c r="D3" s="5" t="s">
        <v>390</v>
      </c>
      <c r="E3" s="5" t="s">
        <v>391</v>
      </c>
      <c r="F3" s="6"/>
      <c r="G3" s="7"/>
      <c r="L3" s="6"/>
      <c r="M3" s="6"/>
    </row>
    <row r="4" spans="1:13" ht="13.5" thickBot="1" x14ac:dyDescent="0.35">
      <c r="C4" s="8"/>
      <c r="D4" s="9" t="s">
        <v>1</v>
      </c>
      <c r="E4" s="9" t="s">
        <v>1</v>
      </c>
      <c r="F4" s="10"/>
    </row>
    <row r="5" spans="1:13" ht="16" thickBot="1" x14ac:dyDescent="0.4">
      <c r="B5" s="3" t="s">
        <v>221</v>
      </c>
      <c r="C5" s="11" t="s">
        <v>2</v>
      </c>
      <c r="D5" s="12">
        <f t="shared" ref="D5" si="0">SUM(D6,D12,D13,D14,D33,D41)</f>
        <v>372459.46</v>
      </c>
      <c r="E5" s="12">
        <f t="shared" ref="E5" si="1">SUM(E6,E12,E13,E14,E33,E41)</f>
        <v>361195</v>
      </c>
      <c r="F5" s="13"/>
    </row>
    <row r="6" spans="1:13" ht="14" x14ac:dyDescent="0.3">
      <c r="A6" s="3" t="s">
        <v>157</v>
      </c>
      <c r="B6" s="3" t="s">
        <v>222</v>
      </c>
      <c r="C6" s="14" t="s">
        <v>3</v>
      </c>
      <c r="D6" s="15">
        <f>SUM(D7,D8,D11)</f>
        <v>12184</v>
      </c>
      <c r="E6" s="15">
        <f>SUM(E7,E8,E11)</f>
        <v>12483</v>
      </c>
      <c r="F6" s="16"/>
      <c r="G6" s="17"/>
    </row>
    <row r="7" spans="1:13" ht="13" x14ac:dyDescent="0.3">
      <c r="B7" s="3" t="s">
        <v>223</v>
      </c>
      <c r="C7" s="18" t="s">
        <v>4</v>
      </c>
      <c r="D7" s="19">
        <v>0</v>
      </c>
      <c r="E7" s="19">
        <v>0</v>
      </c>
      <c r="F7" s="20"/>
      <c r="G7" s="17"/>
    </row>
    <row r="8" spans="1:13" ht="13" x14ac:dyDescent="0.3">
      <c r="A8" s="3" t="s">
        <v>158</v>
      </c>
      <c r="B8" s="3" t="s">
        <v>224</v>
      </c>
      <c r="C8" s="18" t="s">
        <v>5</v>
      </c>
      <c r="D8" s="19">
        <f>SUM(D9:D10)</f>
        <v>12184</v>
      </c>
      <c r="E8" s="19">
        <f>SUM(E9:E10)</f>
        <v>12483</v>
      </c>
      <c r="F8" s="20"/>
      <c r="G8" s="17"/>
    </row>
    <row r="9" spans="1:13" ht="25.25" customHeight="1" x14ac:dyDescent="0.25">
      <c r="B9" s="3" t="s">
        <v>225</v>
      </c>
      <c r="C9" s="21" t="s">
        <v>6</v>
      </c>
      <c r="D9" s="22">
        <v>130</v>
      </c>
      <c r="E9" s="22">
        <v>134</v>
      </c>
      <c r="G9" s="17"/>
    </row>
    <row r="10" spans="1:13" ht="38.4" customHeight="1" x14ac:dyDescent="0.25">
      <c r="B10" s="3" t="s">
        <v>226</v>
      </c>
      <c r="C10" s="23" t="s">
        <v>7</v>
      </c>
      <c r="D10" s="22">
        <v>12054</v>
      </c>
      <c r="E10" s="22">
        <v>12349</v>
      </c>
      <c r="G10" s="17"/>
      <c r="H10" s="89"/>
    </row>
    <row r="11" spans="1:13" ht="13" x14ac:dyDescent="0.3">
      <c r="A11" s="3" t="s">
        <v>159</v>
      </c>
      <c r="B11" s="3" t="s">
        <v>227</v>
      </c>
      <c r="C11" s="18" t="s">
        <v>8</v>
      </c>
      <c r="D11" s="19">
        <v>0</v>
      </c>
      <c r="E11" s="19">
        <v>0</v>
      </c>
      <c r="F11" s="20"/>
      <c r="G11" s="17"/>
    </row>
    <row r="12" spans="1:13" ht="14" x14ac:dyDescent="0.3">
      <c r="A12" s="3" t="s">
        <v>160</v>
      </c>
      <c r="B12" s="3" t="s">
        <v>228</v>
      </c>
      <c r="C12" s="24" t="s">
        <v>9</v>
      </c>
      <c r="D12" s="25">
        <v>0</v>
      </c>
      <c r="E12" s="25">
        <v>0</v>
      </c>
      <c r="F12" s="16"/>
      <c r="G12" s="17"/>
    </row>
    <row r="13" spans="1:13" ht="14" x14ac:dyDescent="0.3">
      <c r="A13" s="3" t="s">
        <v>161</v>
      </c>
      <c r="B13" s="3" t="s">
        <v>229</v>
      </c>
      <c r="C13" s="24" t="s">
        <v>10</v>
      </c>
      <c r="D13" s="25">
        <v>0</v>
      </c>
      <c r="E13" s="25">
        <v>0</v>
      </c>
      <c r="F13" s="16"/>
      <c r="G13" s="17"/>
    </row>
    <row r="14" spans="1:13" ht="14" x14ac:dyDescent="0.3">
      <c r="A14" s="3" t="s">
        <v>162</v>
      </c>
      <c r="B14" s="3" t="s">
        <v>230</v>
      </c>
      <c r="C14" s="24" t="s">
        <v>11</v>
      </c>
      <c r="D14" s="26">
        <f>SUM(D15:D20,D25,D32:D32)</f>
        <v>67638</v>
      </c>
      <c r="E14" s="26">
        <f>SUM(E15:E20,E25,E32:E32)</f>
        <v>65976</v>
      </c>
      <c r="F14" s="27"/>
      <c r="G14" s="17"/>
    </row>
    <row r="15" spans="1:13" ht="13" x14ac:dyDescent="0.3">
      <c r="A15" s="3" t="s">
        <v>163</v>
      </c>
      <c r="B15" s="3" t="s">
        <v>231</v>
      </c>
      <c r="C15" s="18" t="s">
        <v>12</v>
      </c>
      <c r="D15" s="19">
        <v>0</v>
      </c>
      <c r="E15" s="19">
        <v>4</v>
      </c>
      <c r="F15" s="20"/>
      <c r="G15" s="17"/>
    </row>
    <row r="16" spans="1:13" ht="13" x14ac:dyDescent="0.3">
      <c r="A16" s="3" t="s">
        <v>164</v>
      </c>
      <c r="B16" s="3" t="s">
        <v>232</v>
      </c>
      <c r="C16" s="18" t="s">
        <v>13</v>
      </c>
      <c r="D16" s="19"/>
      <c r="E16" s="19"/>
      <c r="F16" s="20"/>
      <c r="G16" s="17"/>
    </row>
    <row r="17" spans="1:8" ht="13" x14ac:dyDescent="0.3">
      <c r="A17" s="3" t="s">
        <v>165</v>
      </c>
      <c r="B17" s="3" t="s">
        <v>233</v>
      </c>
      <c r="C17" s="18" t="s">
        <v>14</v>
      </c>
      <c r="D17" s="19"/>
      <c r="E17" s="19"/>
      <c r="F17" s="20"/>
      <c r="G17" s="17"/>
    </row>
    <row r="18" spans="1:8" ht="13" x14ac:dyDescent="0.3">
      <c r="A18" s="3" t="s">
        <v>166</v>
      </c>
      <c r="B18" s="3" t="s">
        <v>234</v>
      </c>
      <c r="C18" s="18" t="s">
        <v>15</v>
      </c>
      <c r="D18" s="19"/>
      <c r="E18" s="19"/>
      <c r="F18" s="20"/>
      <c r="G18" s="17"/>
    </row>
    <row r="19" spans="1:8" ht="13" x14ac:dyDescent="0.3">
      <c r="A19" s="3" t="s">
        <v>167</v>
      </c>
      <c r="B19" s="3" t="s">
        <v>235</v>
      </c>
      <c r="C19" s="18" t="s">
        <v>16</v>
      </c>
      <c r="D19" s="19">
        <v>153</v>
      </c>
      <c r="E19" s="19">
        <v>203</v>
      </c>
      <c r="F19" s="20"/>
      <c r="G19" s="17"/>
      <c r="H19" s="17"/>
    </row>
    <row r="20" spans="1:8" ht="13" x14ac:dyDescent="0.3">
      <c r="A20" s="3" t="s">
        <v>168</v>
      </c>
      <c r="B20" s="3" t="s">
        <v>236</v>
      </c>
      <c r="C20" s="18" t="s">
        <v>17</v>
      </c>
      <c r="D20" s="28">
        <f>SUM(D24,D23,D22,D21)</f>
        <v>4385</v>
      </c>
      <c r="E20" s="28">
        <f>SUM(E24,E23,E22,E21)</f>
        <v>2315</v>
      </c>
      <c r="F20" s="29"/>
      <c r="G20" s="17"/>
    </row>
    <row r="21" spans="1:8" ht="13" x14ac:dyDescent="0.3">
      <c r="B21" s="3" t="s">
        <v>237</v>
      </c>
      <c r="C21" s="30" t="s">
        <v>18</v>
      </c>
      <c r="D21" s="22">
        <v>0</v>
      </c>
      <c r="E21" s="22">
        <v>0</v>
      </c>
      <c r="G21" s="17"/>
    </row>
    <row r="22" spans="1:8" ht="13" x14ac:dyDescent="0.3">
      <c r="B22" s="3" t="s">
        <v>238</v>
      </c>
      <c r="C22" s="31" t="s">
        <v>19</v>
      </c>
      <c r="D22" s="22">
        <v>0</v>
      </c>
      <c r="E22" s="22">
        <v>0</v>
      </c>
      <c r="G22" s="17"/>
    </row>
    <row r="23" spans="1:8" ht="13" x14ac:dyDescent="0.3">
      <c r="B23" s="3" t="s">
        <v>239</v>
      </c>
      <c r="C23" s="31" t="s">
        <v>20</v>
      </c>
      <c r="D23" s="37">
        <v>3835</v>
      </c>
      <c r="E23" s="37">
        <v>1844</v>
      </c>
      <c r="F23" s="32"/>
      <c r="G23" s="17"/>
      <c r="H23" s="17"/>
    </row>
    <row r="24" spans="1:8" ht="13" x14ac:dyDescent="0.3">
      <c r="B24" s="3" t="s">
        <v>240</v>
      </c>
      <c r="C24" s="18" t="s">
        <v>21</v>
      </c>
      <c r="D24" s="22">
        <v>550</v>
      </c>
      <c r="E24" s="22">
        <v>471</v>
      </c>
    </row>
    <row r="25" spans="1:8" ht="13" x14ac:dyDescent="0.3">
      <c r="A25" s="3" t="s">
        <v>169</v>
      </c>
      <c r="B25" s="3" t="s">
        <v>241</v>
      </c>
      <c r="C25" s="18" t="s">
        <v>22</v>
      </c>
      <c r="D25" s="19">
        <f>SUM(D26:D31)</f>
        <v>63100</v>
      </c>
      <c r="E25" s="19">
        <f>SUM(E26:E31)</f>
        <v>63454</v>
      </c>
      <c r="F25" s="20"/>
      <c r="G25" s="17"/>
    </row>
    <row r="26" spans="1:8" ht="13" x14ac:dyDescent="0.3">
      <c r="B26" s="3" t="s">
        <v>242</v>
      </c>
      <c r="C26" s="21" t="s">
        <v>23</v>
      </c>
      <c r="D26" s="19"/>
      <c r="E26" s="19"/>
      <c r="F26" s="20"/>
      <c r="G26" s="17"/>
    </row>
    <row r="27" spans="1:8" x14ac:dyDescent="0.25">
      <c r="B27" s="3" t="s">
        <v>243</v>
      </c>
      <c r="C27" s="21" t="s">
        <v>24</v>
      </c>
      <c r="D27" s="22">
        <v>0</v>
      </c>
      <c r="E27" s="22">
        <v>0</v>
      </c>
      <c r="G27" s="17"/>
    </row>
    <row r="28" spans="1:8" x14ac:dyDescent="0.25">
      <c r="B28" s="3" t="s">
        <v>244</v>
      </c>
      <c r="C28" s="21" t="s">
        <v>25</v>
      </c>
      <c r="D28" s="22">
        <v>0</v>
      </c>
      <c r="E28" s="22">
        <v>0</v>
      </c>
      <c r="G28" s="17"/>
    </row>
    <row r="29" spans="1:8" ht="13" x14ac:dyDescent="0.3">
      <c r="B29" s="3" t="s">
        <v>245</v>
      </c>
      <c r="C29" s="21" t="s">
        <v>26</v>
      </c>
      <c r="D29" s="19"/>
      <c r="E29" s="19"/>
      <c r="F29" s="20"/>
      <c r="G29" s="17"/>
    </row>
    <row r="30" spans="1:8" ht="19.25" customHeight="1" x14ac:dyDescent="0.25">
      <c r="B30" s="3" t="s">
        <v>246</v>
      </c>
      <c r="C30" s="21" t="s">
        <v>27</v>
      </c>
      <c r="D30" s="22">
        <v>59300</v>
      </c>
      <c r="E30" s="22">
        <v>59280</v>
      </c>
      <c r="G30" s="17"/>
    </row>
    <row r="31" spans="1:8" x14ac:dyDescent="0.25">
      <c r="B31" s="3" t="s">
        <v>247</v>
      </c>
      <c r="C31" s="21" t="s">
        <v>28</v>
      </c>
      <c r="D31" s="22">
        <v>3800</v>
      </c>
      <c r="E31" s="22">
        <v>4174</v>
      </c>
      <c r="G31" s="17"/>
    </row>
    <row r="32" spans="1:8" ht="14" x14ac:dyDescent="0.3">
      <c r="A32" s="3" t="s">
        <v>170</v>
      </c>
      <c r="B32" s="3" t="s">
        <v>248</v>
      </c>
      <c r="C32" s="24" t="s">
        <v>29</v>
      </c>
      <c r="D32" s="33">
        <v>0</v>
      </c>
      <c r="E32" s="33">
        <v>0</v>
      </c>
      <c r="F32" s="34"/>
      <c r="G32" s="17"/>
    </row>
    <row r="33" spans="1:9" ht="14" x14ac:dyDescent="0.3">
      <c r="A33" s="3" t="s">
        <v>171</v>
      </c>
      <c r="B33" s="3" t="s">
        <v>249</v>
      </c>
      <c r="C33" s="24" t="s">
        <v>30</v>
      </c>
      <c r="D33" s="26">
        <f>SUM(D34,D40)</f>
        <v>292637.46000000002</v>
      </c>
      <c r="E33" s="26">
        <f>SUM(E34,E40)</f>
        <v>282736</v>
      </c>
      <c r="F33" s="27"/>
      <c r="G33" s="17"/>
    </row>
    <row r="34" spans="1:9" ht="13" x14ac:dyDescent="0.3">
      <c r="A34" s="3" t="s">
        <v>172</v>
      </c>
      <c r="B34" s="3" t="s">
        <v>250</v>
      </c>
      <c r="C34" s="18" t="s">
        <v>31</v>
      </c>
      <c r="D34" s="35">
        <f>SUM(D39,D35)</f>
        <v>112637.46</v>
      </c>
      <c r="E34" s="35">
        <f>SUM(E39,E35)</f>
        <v>112368</v>
      </c>
      <c r="F34" s="36"/>
      <c r="G34" s="17"/>
    </row>
    <row r="35" spans="1:9" ht="13" x14ac:dyDescent="0.3">
      <c r="B35" s="3" t="s">
        <v>251</v>
      </c>
      <c r="C35" s="18" t="s">
        <v>32</v>
      </c>
      <c r="D35" s="37">
        <f>SUM(D36:D37)</f>
        <v>112637.46</v>
      </c>
      <c r="E35" s="37">
        <f>SUM(E36:E37)</f>
        <v>112368</v>
      </c>
      <c r="F35" s="38"/>
      <c r="G35" s="17"/>
    </row>
    <row r="36" spans="1:9" ht="13" x14ac:dyDescent="0.3">
      <c r="B36" s="3" t="s">
        <v>252</v>
      </c>
      <c r="C36" s="39" t="s">
        <v>211</v>
      </c>
      <c r="D36" s="40">
        <v>106453</v>
      </c>
      <c r="E36" s="40">
        <v>106190</v>
      </c>
      <c r="F36" s="41"/>
    </row>
    <row r="37" spans="1:9" ht="38.4" customHeight="1" x14ac:dyDescent="0.3">
      <c r="B37" s="3" t="s">
        <v>253</v>
      </c>
      <c r="C37" s="39" t="s">
        <v>33</v>
      </c>
      <c r="D37" s="40">
        <v>6184.46</v>
      </c>
      <c r="E37" s="40">
        <v>6178</v>
      </c>
      <c r="F37" s="41"/>
      <c r="G37" s="17"/>
      <c r="H37" s="17"/>
      <c r="I37" s="17"/>
    </row>
    <row r="38" spans="1:9" ht="13" x14ac:dyDescent="0.3">
      <c r="B38" s="3" t="s">
        <v>254</v>
      </c>
      <c r="C38" s="39" t="s">
        <v>34</v>
      </c>
      <c r="D38" s="22"/>
      <c r="E38" s="22"/>
      <c r="G38" s="17"/>
    </row>
    <row r="39" spans="1:9" ht="13" x14ac:dyDescent="0.3">
      <c r="B39" s="3" t="s">
        <v>255</v>
      </c>
      <c r="C39" s="31" t="s">
        <v>35</v>
      </c>
      <c r="D39" s="22">
        <v>0</v>
      </c>
      <c r="E39" s="22">
        <v>0</v>
      </c>
      <c r="G39" s="17"/>
    </row>
    <row r="40" spans="1:9" ht="13" x14ac:dyDescent="0.3">
      <c r="A40" s="3" t="s">
        <v>173</v>
      </c>
      <c r="B40" s="3" t="s">
        <v>256</v>
      </c>
      <c r="C40" s="18" t="s">
        <v>36</v>
      </c>
      <c r="D40" s="19">
        <v>180000</v>
      </c>
      <c r="E40" s="19">
        <v>170368</v>
      </c>
      <c r="F40" s="20"/>
      <c r="G40" s="17"/>
    </row>
    <row r="41" spans="1:9" ht="14.5" thickBot="1" x14ac:dyDescent="0.35">
      <c r="B41" s="3" t="s">
        <v>257</v>
      </c>
      <c r="C41" s="42" t="s">
        <v>37</v>
      </c>
      <c r="D41" s="43">
        <v>0</v>
      </c>
      <c r="E41" s="43">
        <v>0</v>
      </c>
      <c r="F41" s="16"/>
      <c r="G41" s="17"/>
    </row>
    <row r="42" spans="1:9" ht="14.5" thickBot="1" x14ac:dyDescent="0.35">
      <c r="B42" s="3" t="s">
        <v>258</v>
      </c>
      <c r="C42" s="44"/>
      <c r="D42" s="45"/>
      <c r="E42" s="45"/>
      <c r="F42" s="20"/>
      <c r="G42" s="17"/>
    </row>
    <row r="43" spans="1:9" ht="16" thickBot="1" x14ac:dyDescent="0.4">
      <c r="A43" s="3" t="s">
        <v>209</v>
      </c>
      <c r="B43" s="3" t="s">
        <v>259</v>
      </c>
      <c r="C43" s="46" t="s">
        <v>38</v>
      </c>
      <c r="D43" s="12">
        <f>SUM(D44,D52,D69,D85,D86,D101,D114,D116,D118,D120,)</f>
        <v>372459</v>
      </c>
      <c r="E43" s="12">
        <f>SUM(E44,E52,E69,E85,E86,E101,E114,E116,E118,E120,)</f>
        <v>361036</v>
      </c>
      <c r="F43" s="13"/>
      <c r="G43" s="17"/>
    </row>
    <row r="44" spans="1:9" ht="14" x14ac:dyDescent="0.3">
      <c r="A44" s="3" t="s">
        <v>174</v>
      </c>
      <c r="B44" s="3" t="s">
        <v>260</v>
      </c>
      <c r="C44" s="14" t="s">
        <v>39</v>
      </c>
      <c r="D44" s="25">
        <f>SUM(D45,D46,D47,D51)</f>
        <v>37910</v>
      </c>
      <c r="E44" s="25">
        <f>SUM(E45,E46,E47,E51)</f>
        <v>29916</v>
      </c>
      <c r="F44" s="16"/>
      <c r="G44" s="17"/>
    </row>
    <row r="45" spans="1:9" ht="13" x14ac:dyDescent="0.3">
      <c r="A45" s="3" t="s">
        <v>175</v>
      </c>
      <c r="B45" s="3" t="s">
        <v>261</v>
      </c>
      <c r="C45" s="18" t="s">
        <v>40</v>
      </c>
      <c r="D45" s="35">
        <v>31000</v>
      </c>
      <c r="E45" s="35">
        <v>23874</v>
      </c>
      <c r="F45" s="36"/>
      <c r="G45" s="17"/>
    </row>
    <row r="46" spans="1:9" ht="13" x14ac:dyDescent="0.3">
      <c r="A46" s="3" t="s">
        <v>176</v>
      </c>
      <c r="B46" s="3" t="s">
        <v>262</v>
      </c>
      <c r="C46" s="18" t="s">
        <v>41</v>
      </c>
      <c r="D46" s="19">
        <v>6000</v>
      </c>
      <c r="E46" s="19">
        <v>5548</v>
      </c>
      <c r="F46" s="20"/>
      <c r="G46" s="17"/>
    </row>
    <row r="47" spans="1:9" ht="13" x14ac:dyDescent="0.3">
      <c r="A47" s="3" t="s">
        <v>177</v>
      </c>
      <c r="B47" s="3" t="s">
        <v>263</v>
      </c>
      <c r="C47" s="18" t="s">
        <v>42</v>
      </c>
      <c r="D47" s="19">
        <f>SUM(D48:D50)</f>
        <v>910</v>
      </c>
      <c r="E47" s="19">
        <f>SUM(E48:E50)</f>
        <v>494</v>
      </c>
      <c r="F47" s="20"/>
      <c r="G47" s="17"/>
    </row>
    <row r="48" spans="1:9" x14ac:dyDescent="0.25">
      <c r="B48" s="3" t="s">
        <v>264</v>
      </c>
      <c r="C48" s="21" t="s">
        <v>43</v>
      </c>
      <c r="D48" s="22">
        <v>110</v>
      </c>
      <c r="E48" s="22">
        <v>69</v>
      </c>
      <c r="G48" s="17"/>
    </row>
    <row r="49" spans="1:8" x14ac:dyDescent="0.25">
      <c r="B49" s="3" t="s">
        <v>265</v>
      </c>
      <c r="C49" s="21" t="s">
        <v>44</v>
      </c>
      <c r="D49" s="22">
        <v>500</v>
      </c>
      <c r="E49" s="22">
        <v>274</v>
      </c>
      <c r="G49" s="17"/>
    </row>
    <row r="50" spans="1:8" x14ac:dyDescent="0.25">
      <c r="B50" s="3" t="s">
        <v>266</v>
      </c>
      <c r="C50" s="21" t="s">
        <v>45</v>
      </c>
      <c r="D50" s="22">
        <v>300</v>
      </c>
      <c r="E50" s="22">
        <v>151</v>
      </c>
      <c r="G50" s="17"/>
    </row>
    <row r="51" spans="1:8" ht="13" x14ac:dyDescent="0.3">
      <c r="A51" s="3" t="s">
        <v>178</v>
      </c>
      <c r="B51" s="3" t="s">
        <v>267</v>
      </c>
      <c r="C51" s="18" t="s">
        <v>46</v>
      </c>
      <c r="D51" s="19"/>
      <c r="E51" s="19"/>
      <c r="F51" s="20"/>
      <c r="G51" s="17"/>
    </row>
    <row r="52" spans="1:8" ht="14" x14ac:dyDescent="0.3">
      <c r="A52" s="3" t="s">
        <v>179</v>
      </c>
      <c r="B52" s="3" t="s">
        <v>268</v>
      </c>
      <c r="C52" s="24" t="s">
        <v>47</v>
      </c>
      <c r="D52" s="26">
        <f>SUM(D53,D56,D57,D59)</f>
        <v>66134</v>
      </c>
      <c r="E52" s="26">
        <f>SUM(E53,E56,E57,E59)</f>
        <v>79270</v>
      </c>
      <c r="F52" s="27"/>
      <c r="G52" s="17"/>
    </row>
    <row r="53" spans="1:8" ht="13" x14ac:dyDescent="0.3">
      <c r="A53" s="3" t="s">
        <v>180</v>
      </c>
      <c r="B53" s="3" t="s">
        <v>269</v>
      </c>
      <c r="C53" s="18" t="s">
        <v>48</v>
      </c>
      <c r="D53" s="35">
        <f>SUM(D54:D55)</f>
        <v>12200</v>
      </c>
      <c r="E53" s="35">
        <f>SUM(E54:E55)</f>
        <v>13179</v>
      </c>
      <c r="F53" s="36"/>
      <c r="G53" s="17"/>
    </row>
    <row r="54" spans="1:8" x14ac:dyDescent="0.25">
      <c r="B54" s="3" t="s">
        <v>270</v>
      </c>
      <c r="C54" s="21" t="s">
        <v>49</v>
      </c>
      <c r="D54" s="22">
        <v>2200</v>
      </c>
      <c r="E54" s="22">
        <v>1108</v>
      </c>
      <c r="G54" s="17"/>
    </row>
    <row r="55" spans="1:8" x14ac:dyDescent="0.25">
      <c r="B55" s="3" t="s">
        <v>271</v>
      </c>
      <c r="C55" s="21" t="s">
        <v>50</v>
      </c>
      <c r="D55" s="22">
        <v>10000</v>
      </c>
      <c r="E55" s="22">
        <v>12071</v>
      </c>
      <c r="G55" s="17"/>
    </row>
    <row r="56" spans="1:8" ht="13" x14ac:dyDescent="0.3">
      <c r="A56" s="3" t="s">
        <v>181</v>
      </c>
      <c r="B56" s="3" t="s">
        <v>272</v>
      </c>
      <c r="C56" s="18" t="s">
        <v>51</v>
      </c>
      <c r="D56" s="35">
        <v>5500</v>
      </c>
      <c r="E56" s="35">
        <v>6192</v>
      </c>
      <c r="F56" s="36"/>
      <c r="G56" s="17"/>
    </row>
    <row r="57" spans="1:8" ht="13" x14ac:dyDescent="0.3">
      <c r="A57" s="3" t="s">
        <v>182</v>
      </c>
      <c r="B57" s="3" t="s">
        <v>273</v>
      </c>
      <c r="C57" s="18" t="s">
        <v>52</v>
      </c>
      <c r="D57" s="19">
        <v>350</v>
      </c>
      <c r="E57" s="19">
        <v>247</v>
      </c>
      <c r="F57" s="20"/>
      <c r="G57" s="17"/>
    </row>
    <row r="58" spans="1:8" ht="13" x14ac:dyDescent="0.3">
      <c r="A58" s="3" t="s">
        <v>210</v>
      </c>
      <c r="B58" s="3" t="s">
        <v>274</v>
      </c>
      <c r="C58" s="18" t="s">
        <v>53</v>
      </c>
      <c r="D58" s="19">
        <v>0</v>
      </c>
      <c r="E58" s="19">
        <v>0</v>
      </c>
      <c r="F58" s="20"/>
      <c r="G58" s="17"/>
    </row>
    <row r="59" spans="1:8" ht="13" x14ac:dyDescent="0.3">
      <c r="A59" s="3" t="s">
        <v>183</v>
      </c>
      <c r="B59" s="3" t="s">
        <v>275</v>
      </c>
      <c r="C59" s="18" t="s">
        <v>54</v>
      </c>
      <c r="D59" s="35">
        <f>SUM(D60:D68)</f>
        <v>48084</v>
      </c>
      <c r="E59" s="35">
        <f>SUM(E60:E68)</f>
        <v>59652</v>
      </c>
      <c r="F59" s="36"/>
      <c r="G59" s="17"/>
    </row>
    <row r="60" spans="1:8" ht="27" customHeight="1" x14ac:dyDescent="0.25">
      <c r="B60" s="3" t="s">
        <v>276</v>
      </c>
      <c r="C60" s="21" t="s">
        <v>55</v>
      </c>
      <c r="D60" s="22">
        <v>2200</v>
      </c>
      <c r="E60" s="22">
        <v>2332</v>
      </c>
      <c r="G60" s="17"/>
      <c r="H60" s="17"/>
    </row>
    <row r="61" spans="1:8" x14ac:dyDescent="0.25">
      <c r="B61" s="3" t="s">
        <v>277</v>
      </c>
      <c r="C61" s="30" t="s">
        <v>56</v>
      </c>
      <c r="D61" s="22">
        <v>200</v>
      </c>
      <c r="E61" s="22">
        <v>207</v>
      </c>
      <c r="G61" s="17"/>
    </row>
    <row r="62" spans="1:8" x14ac:dyDescent="0.25">
      <c r="B62" s="3" t="s">
        <v>278</v>
      </c>
      <c r="C62" s="30" t="s">
        <v>57</v>
      </c>
      <c r="D62" s="22">
        <v>780</v>
      </c>
      <c r="E62" s="22">
        <v>722</v>
      </c>
      <c r="G62" s="17"/>
    </row>
    <row r="63" spans="1:8" ht="25.25" customHeight="1" x14ac:dyDescent="0.25">
      <c r="B63" s="3" t="s">
        <v>279</v>
      </c>
      <c r="C63" s="30" t="s">
        <v>58</v>
      </c>
      <c r="D63" s="22">
        <v>0</v>
      </c>
      <c r="E63" s="22">
        <v>0</v>
      </c>
      <c r="G63" s="17"/>
      <c r="H63" s="17"/>
    </row>
    <row r="64" spans="1:8" x14ac:dyDescent="0.25">
      <c r="B64" s="3" t="s">
        <v>280</v>
      </c>
      <c r="C64" s="30" t="s">
        <v>59</v>
      </c>
      <c r="D64" s="22">
        <v>1100</v>
      </c>
      <c r="E64" s="22">
        <v>1074</v>
      </c>
      <c r="G64" s="17"/>
    </row>
    <row r="65" spans="1:8" x14ac:dyDescent="0.25">
      <c r="B65" s="3" t="s">
        <v>281</v>
      </c>
      <c r="C65" s="21" t="s">
        <v>60</v>
      </c>
      <c r="D65" s="22">
        <v>100</v>
      </c>
      <c r="E65" s="22">
        <v>49</v>
      </c>
      <c r="G65" s="17"/>
    </row>
    <row r="66" spans="1:8" ht="27" customHeight="1" x14ac:dyDescent="0.25">
      <c r="B66" s="3" t="s">
        <v>282</v>
      </c>
      <c r="C66" s="21" t="s">
        <v>61</v>
      </c>
      <c r="D66" s="22">
        <v>3004</v>
      </c>
      <c r="E66" s="22">
        <v>2561</v>
      </c>
      <c r="G66" s="17"/>
      <c r="H66" s="17"/>
    </row>
    <row r="67" spans="1:8" x14ac:dyDescent="0.25">
      <c r="B67" s="3" t="s">
        <v>283</v>
      </c>
      <c r="C67" s="21" t="s">
        <v>62</v>
      </c>
      <c r="D67" s="22">
        <v>700</v>
      </c>
      <c r="E67" s="22">
        <v>77</v>
      </c>
      <c r="G67" s="17"/>
    </row>
    <row r="68" spans="1:8" ht="54.75" customHeight="1" x14ac:dyDescent="0.25">
      <c r="B68" s="3" t="s">
        <v>284</v>
      </c>
      <c r="C68" s="30" t="s">
        <v>7</v>
      </c>
      <c r="D68" s="22">
        <v>40000</v>
      </c>
      <c r="E68" s="22">
        <v>52630</v>
      </c>
      <c r="G68" s="17"/>
      <c r="H68" s="17"/>
    </row>
    <row r="69" spans="1:8" ht="14" x14ac:dyDescent="0.3">
      <c r="A69" s="3" t="s">
        <v>184</v>
      </c>
      <c r="B69" s="3" t="s">
        <v>285</v>
      </c>
      <c r="C69" s="24" t="s">
        <v>63</v>
      </c>
      <c r="D69" s="25">
        <f>SUM(D70,D77,D78,D81,D84)</f>
        <v>204473</v>
      </c>
      <c r="E69" s="25">
        <f>SUM(E70,E77,E78,E81,E84)</f>
        <v>182705</v>
      </c>
      <c r="F69" s="16"/>
      <c r="G69" s="17"/>
    </row>
    <row r="70" spans="1:8" ht="13" x14ac:dyDescent="0.3">
      <c r="A70" s="3" t="s">
        <v>185</v>
      </c>
      <c r="B70" s="3" t="s">
        <v>286</v>
      </c>
      <c r="C70" s="31" t="s">
        <v>64</v>
      </c>
      <c r="D70" s="19">
        <f>SUM(D71:D76)</f>
        <v>148471</v>
      </c>
      <c r="E70" s="19">
        <f>SUM(E71:E76)</f>
        <v>133064</v>
      </c>
      <c r="F70" s="20"/>
      <c r="G70" s="17"/>
    </row>
    <row r="71" spans="1:8" x14ac:dyDescent="0.25">
      <c r="B71" s="3" t="s">
        <v>287</v>
      </c>
      <c r="C71" s="21" t="s">
        <v>65</v>
      </c>
      <c r="D71" s="22">
        <v>144000</v>
      </c>
      <c r="E71" s="22">
        <v>128790</v>
      </c>
      <c r="G71" s="17"/>
    </row>
    <row r="72" spans="1:8" x14ac:dyDescent="0.25">
      <c r="B72" s="3" t="s">
        <v>288</v>
      </c>
      <c r="C72" s="21" t="s">
        <v>66</v>
      </c>
      <c r="D72" s="22">
        <v>4000</v>
      </c>
      <c r="E72" s="22">
        <v>3803</v>
      </c>
      <c r="G72" s="17"/>
    </row>
    <row r="73" spans="1:8" ht="13" x14ac:dyDescent="0.3">
      <c r="B73" s="3" t="s">
        <v>289</v>
      </c>
      <c r="C73" s="30" t="s">
        <v>67</v>
      </c>
      <c r="D73" s="19">
        <v>70</v>
      </c>
      <c r="E73" s="19">
        <v>70</v>
      </c>
      <c r="F73" s="20"/>
      <c r="G73" s="17"/>
    </row>
    <row r="74" spans="1:8" ht="13" x14ac:dyDescent="0.3">
      <c r="B74" s="3" t="s">
        <v>290</v>
      </c>
      <c r="C74" s="21" t="s">
        <v>68</v>
      </c>
      <c r="D74" s="19"/>
      <c r="E74" s="19">
        <v>0</v>
      </c>
      <c r="F74" s="20"/>
      <c r="G74" s="17"/>
    </row>
    <row r="75" spans="1:8" x14ac:dyDescent="0.25">
      <c r="B75" s="3" t="s">
        <v>291</v>
      </c>
      <c r="C75" s="21" t="s">
        <v>69</v>
      </c>
      <c r="D75" s="22">
        <v>7</v>
      </c>
      <c r="E75" s="22">
        <v>7</v>
      </c>
      <c r="G75" s="17"/>
    </row>
    <row r="76" spans="1:8" x14ac:dyDescent="0.25">
      <c r="B76" s="3" t="s">
        <v>292</v>
      </c>
      <c r="C76" s="21" t="s">
        <v>70</v>
      </c>
      <c r="D76" s="22">
        <v>394</v>
      </c>
      <c r="E76" s="22">
        <v>394</v>
      </c>
      <c r="G76" s="17"/>
    </row>
    <row r="77" spans="1:8" ht="13" x14ac:dyDescent="0.3">
      <c r="A77" s="3" t="s">
        <v>186</v>
      </c>
      <c r="B77" s="3" t="s">
        <v>293</v>
      </c>
      <c r="C77" s="18" t="s">
        <v>71</v>
      </c>
      <c r="D77" s="19">
        <v>350</v>
      </c>
      <c r="E77" s="19">
        <v>341</v>
      </c>
      <c r="F77" s="20"/>
      <c r="G77" s="17"/>
    </row>
    <row r="78" spans="1:8" ht="13" x14ac:dyDescent="0.3">
      <c r="A78" s="3" t="s">
        <v>187</v>
      </c>
      <c r="B78" s="3" t="s">
        <v>294</v>
      </c>
      <c r="C78" s="18" t="s">
        <v>72</v>
      </c>
      <c r="D78" s="19">
        <f>SUM(D79:D80)</f>
        <v>48672</v>
      </c>
      <c r="E78" s="19">
        <f>SUM(E79:E80)</f>
        <v>42979</v>
      </c>
      <c r="F78" s="20"/>
      <c r="G78" s="17"/>
    </row>
    <row r="79" spans="1:8" x14ac:dyDescent="0.25">
      <c r="B79" s="3" t="s">
        <v>295</v>
      </c>
      <c r="C79" s="30" t="s">
        <v>73</v>
      </c>
      <c r="D79" s="22">
        <f>D71*0.09</f>
        <v>12960</v>
      </c>
      <c r="E79" s="22">
        <v>11270</v>
      </c>
      <c r="G79" s="17"/>
    </row>
    <row r="80" spans="1:8" x14ac:dyDescent="0.25">
      <c r="B80" s="3" t="s">
        <v>296</v>
      </c>
      <c r="C80" s="30" t="s">
        <v>74</v>
      </c>
      <c r="D80" s="22">
        <f>D71*0.248</f>
        <v>35712</v>
      </c>
      <c r="E80" s="22">
        <v>31709</v>
      </c>
      <c r="G80" s="17"/>
    </row>
    <row r="81" spans="1:7" ht="13" x14ac:dyDescent="0.3">
      <c r="A81" s="3" t="s">
        <v>188</v>
      </c>
      <c r="B81" s="3" t="s">
        <v>297</v>
      </c>
      <c r="C81" s="18" t="s">
        <v>75</v>
      </c>
      <c r="D81" s="35">
        <f>SUM(D82:D83)</f>
        <v>6980</v>
      </c>
      <c r="E81" s="35">
        <f>SUM(E82:E83)</f>
        <v>6321</v>
      </c>
      <c r="F81" s="36"/>
      <c r="G81" s="17"/>
    </row>
    <row r="82" spans="1:7" x14ac:dyDescent="0.25">
      <c r="B82" s="3" t="s">
        <v>298</v>
      </c>
      <c r="C82" s="21" t="s">
        <v>76</v>
      </c>
      <c r="D82" s="22">
        <f>D71*0.02</f>
        <v>2880</v>
      </c>
      <c r="E82" s="22">
        <v>2583</v>
      </c>
      <c r="G82" s="17"/>
    </row>
    <row r="83" spans="1:7" x14ac:dyDescent="0.25">
      <c r="B83" s="3" t="s">
        <v>299</v>
      </c>
      <c r="C83" s="21" t="s">
        <v>77</v>
      </c>
      <c r="D83" s="22">
        <v>4100</v>
      </c>
      <c r="E83" s="22">
        <v>3738</v>
      </c>
      <c r="G83" s="17"/>
    </row>
    <row r="84" spans="1:7" ht="13" x14ac:dyDescent="0.3">
      <c r="A84" s="3" t="s">
        <v>189</v>
      </c>
      <c r="B84" s="3" t="s">
        <v>300</v>
      </c>
      <c r="C84" s="18" t="s">
        <v>78</v>
      </c>
      <c r="D84" s="19"/>
      <c r="E84" s="19"/>
      <c r="F84" s="20"/>
      <c r="G84" s="17"/>
    </row>
    <row r="85" spans="1:7" ht="29.4" customHeight="1" x14ac:dyDescent="0.3">
      <c r="A85" s="3" t="s">
        <v>190</v>
      </c>
      <c r="B85" s="3" t="s">
        <v>301</v>
      </c>
      <c r="C85" s="47" t="s">
        <v>392</v>
      </c>
      <c r="D85" s="25">
        <v>750</v>
      </c>
      <c r="E85" s="25">
        <v>579</v>
      </c>
      <c r="F85" s="16"/>
      <c r="G85" s="17"/>
    </row>
    <row r="86" spans="1:7" ht="14" x14ac:dyDescent="0.3">
      <c r="A86" s="3" t="s">
        <v>191</v>
      </c>
      <c r="B86" s="3" t="s">
        <v>302</v>
      </c>
      <c r="C86" s="47" t="s">
        <v>79</v>
      </c>
      <c r="D86" s="25">
        <f>SUM(D87:D95)</f>
        <v>3688</v>
      </c>
      <c r="E86" s="25">
        <f>SUM(E87:E95)</f>
        <v>9082</v>
      </c>
      <c r="F86" s="16"/>
      <c r="G86" s="17"/>
    </row>
    <row r="87" spans="1:7" ht="13" x14ac:dyDescent="0.3">
      <c r="A87" s="3" t="s">
        <v>192</v>
      </c>
      <c r="B87" s="3" t="s">
        <v>303</v>
      </c>
      <c r="C87" s="18" t="s">
        <v>12</v>
      </c>
      <c r="D87" s="19"/>
      <c r="E87" s="19"/>
      <c r="F87" s="20"/>
      <c r="G87" s="17"/>
    </row>
    <row r="88" spans="1:7" ht="51.65" customHeight="1" x14ac:dyDescent="0.3">
      <c r="A88" s="3" t="s">
        <v>193</v>
      </c>
      <c r="B88" s="3" t="s">
        <v>304</v>
      </c>
      <c r="C88" s="18" t="s">
        <v>13</v>
      </c>
      <c r="D88" s="19">
        <v>28</v>
      </c>
      <c r="E88" s="19">
        <v>28</v>
      </c>
      <c r="F88" s="20"/>
      <c r="G88" s="17"/>
    </row>
    <row r="89" spans="1:7" ht="13" x14ac:dyDescent="0.3">
      <c r="A89" s="3" t="s">
        <v>194</v>
      </c>
      <c r="B89" s="3" t="s">
        <v>305</v>
      </c>
      <c r="C89" s="18" t="s">
        <v>80</v>
      </c>
      <c r="D89" s="19"/>
      <c r="E89" s="19"/>
      <c r="F89" s="20"/>
      <c r="G89" s="17"/>
    </row>
    <row r="90" spans="1:7" ht="13" x14ac:dyDescent="0.3">
      <c r="A90" s="3" t="s">
        <v>195</v>
      </c>
      <c r="B90" s="3" t="s">
        <v>306</v>
      </c>
      <c r="C90" s="18" t="s">
        <v>15</v>
      </c>
      <c r="D90" s="19"/>
      <c r="E90" s="19"/>
      <c r="F90" s="20"/>
      <c r="G90" s="17"/>
    </row>
    <row r="91" spans="1:7" ht="13" x14ac:dyDescent="0.3">
      <c r="A91" s="3" t="s">
        <v>196</v>
      </c>
      <c r="B91" s="3" t="s">
        <v>307</v>
      </c>
      <c r="C91" s="18" t="s">
        <v>81</v>
      </c>
      <c r="D91" s="19">
        <v>600</v>
      </c>
      <c r="E91" s="19">
        <v>467</v>
      </c>
      <c r="F91" s="20"/>
      <c r="G91" s="17"/>
    </row>
    <row r="92" spans="1:7" ht="13" x14ac:dyDescent="0.3">
      <c r="A92" s="3" t="s">
        <v>197</v>
      </c>
      <c r="B92" s="3" t="s">
        <v>308</v>
      </c>
      <c r="C92" s="18" t="s">
        <v>82</v>
      </c>
      <c r="D92" s="19"/>
      <c r="E92" s="19"/>
      <c r="F92" s="20"/>
      <c r="G92" s="17"/>
    </row>
    <row r="93" spans="1:7" ht="13" x14ac:dyDescent="0.3">
      <c r="A93" s="3" t="s">
        <v>198</v>
      </c>
      <c r="B93" s="3" t="s">
        <v>309</v>
      </c>
      <c r="C93" s="18" t="s">
        <v>83</v>
      </c>
      <c r="D93" s="19"/>
      <c r="E93" s="19"/>
      <c r="F93" s="20"/>
      <c r="G93" s="17"/>
    </row>
    <row r="94" spans="1:7" ht="13" x14ac:dyDescent="0.3">
      <c r="A94" s="3" t="s">
        <v>199</v>
      </c>
      <c r="B94" s="3" t="s">
        <v>310</v>
      </c>
      <c r="C94" s="18" t="s">
        <v>84</v>
      </c>
      <c r="D94" s="19"/>
      <c r="E94" s="19"/>
      <c r="F94" s="20"/>
      <c r="G94" s="17"/>
    </row>
    <row r="95" spans="1:7" ht="13" x14ac:dyDescent="0.3">
      <c r="A95" s="3" t="s">
        <v>200</v>
      </c>
      <c r="B95" s="3" t="s">
        <v>311</v>
      </c>
      <c r="C95" s="18" t="s">
        <v>85</v>
      </c>
      <c r="D95" s="19">
        <f>SUM(D99:D100,D96)</f>
        <v>3060</v>
      </c>
      <c r="E95" s="19">
        <f>SUM(E99:E100,E96)</f>
        <v>8587</v>
      </c>
      <c r="F95" s="20"/>
      <c r="G95" s="17"/>
    </row>
    <row r="96" spans="1:7" x14ac:dyDescent="0.25">
      <c r="B96" s="3" t="s">
        <v>312</v>
      </c>
      <c r="C96" s="21" t="s">
        <v>86</v>
      </c>
      <c r="D96" s="22">
        <f>SUM(D97:D98)</f>
        <v>2950</v>
      </c>
      <c r="E96" s="22">
        <f>SUM(E97:E98)</f>
        <v>2960</v>
      </c>
      <c r="G96" s="17"/>
    </row>
    <row r="97" spans="1:8" x14ac:dyDescent="0.25">
      <c r="B97" s="3" t="s">
        <v>313</v>
      </c>
      <c r="C97" s="21" t="s">
        <v>87</v>
      </c>
      <c r="D97" s="22">
        <v>650</v>
      </c>
      <c r="E97" s="22">
        <v>578</v>
      </c>
      <c r="G97" s="17"/>
    </row>
    <row r="98" spans="1:8" ht="25.5" customHeight="1" x14ac:dyDescent="0.25">
      <c r="B98" s="3" t="s">
        <v>314</v>
      </c>
      <c r="C98" s="21" t="s">
        <v>88</v>
      </c>
      <c r="D98" s="22">
        <v>2300</v>
      </c>
      <c r="E98" s="22">
        <v>2382</v>
      </c>
      <c r="G98" s="17"/>
      <c r="H98" s="17"/>
    </row>
    <row r="99" spans="1:8" x14ac:dyDescent="0.25">
      <c r="B99" s="3" t="s">
        <v>315</v>
      </c>
      <c r="C99" s="21" t="s">
        <v>28</v>
      </c>
      <c r="D99" s="22">
        <v>110</v>
      </c>
      <c r="E99" s="22">
        <v>107</v>
      </c>
      <c r="G99" s="17"/>
    </row>
    <row r="100" spans="1:8" x14ac:dyDescent="0.25">
      <c r="B100" s="3" t="s">
        <v>316</v>
      </c>
      <c r="C100" s="21" t="s">
        <v>89</v>
      </c>
      <c r="D100" s="22"/>
      <c r="E100" s="22">
        <v>5520</v>
      </c>
      <c r="G100" s="17"/>
      <c r="H100" s="17"/>
    </row>
    <row r="101" spans="1:8" ht="14" x14ac:dyDescent="0.3">
      <c r="A101" s="3" t="s">
        <v>201</v>
      </c>
      <c r="B101" s="3" t="s">
        <v>317</v>
      </c>
      <c r="C101" s="24" t="s">
        <v>90</v>
      </c>
      <c r="D101" s="26">
        <f>SUM(D102,D107,D110:D113)</f>
        <v>59300</v>
      </c>
      <c r="E101" s="26">
        <f>SUM(E102,E107,E110:E113)</f>
        <v>59280</v>
      </c>
      <c r="F101" s="27"/>
      <c r="G101" s="17"/>
    </row>
    <row r="102" spans="1:8" ht="13" x14ac:dyDescent="0.3">
      <c r="A102" s="3" t="s">
        <v>202</v>
      </c>
      <c r="B102" s="3" t="s">
        <v>318</v>
      </c>
      <c r="C102" s="18" t="s">
        <v>91</v>
      </c>
      <c r="D102" s="19">
        <f>SUM(D103:D106)</f>
        <v>59300</v>
      </c>
      <c r="E102" s="19">
        <f>SUM(E103:E106)</f>
        <v>59058</v>
      </c>
      <c r="F102" s="20"/>
      <c r="G102" s="17"/>
    </row>
    <row r="103" spans="1:8" x14ac:dyDescent="0.25">
      <c r="B103" s="3" t="s">
        <v>319</v>
      </c>
      <c r="C103" s="21" t="s">
        <v>92</v>
      </c>
      <c r="D103" s="22">
        <v>59300</v>
      </c>
      <c r="E103" s="22">
        <v>59058</v>
      </c>
      <c r="G103" s="17"/>
    </row>
    <row r="104" spans="1:8" ht="13" x14ac:dyDescent="0.3">
      <c r="B104" s="3" t="s">
        <v>320</v>
      </c>
      <c r="C104" s="21" t="s">
        <v>93</v>
      </c>
      <c r="D104" s="19"/>
      <c r="E104" s="19"/>
      <c r="F104" s="20"/>
      <c r="G104" s="17"/>
    </row>
    <row r="105" spans="1:8" ht="13" x14ac:dyDescent="0.3">
      <c r="B105" s="3" t="s">
        <v>321</v>
      </c>
      <c r="C105" s="21" t="s">
        <v>94</v>
      </c>
      <c r="D105" s="19"/>
      <c r="E105" s="19"/>
      <c r="F105" s="20"/>
      <c r="G105" s="17"/>
    </row>
    <row r="106" spans="1:8" ht="13" x14ac:dyDescent="0.3">
      <c r="B106" s="3" t="s">
        <v>322</v>
      </c>
      <c r="C106" s="21" t="s">
        <v>95</v>
      </c>
      <c r="D106" s="19"/>
      <c r="E106" s="19"/>
      <c r="F106" s="20"/>
      <c r="G106" s="17"/>
    </row>
    <row r="107" spans="1:8" ht="13" x14ac:dyDescent="0.3">
      <c r="A107" s="3" t="s">
        <v>203</v>
      </c>
      <c r="B107" s="3" t="s">
        <v>323</v>
      </c>
      <c r="C107" s="18" t="s">
        <v>96</v>
      </c>
      <c r="D107" s="19">
        <f>D108+D109</f>
        <v>0</v>
      </c>
      <c r="E107" s="19">
        <f>E108+E109</f>
        <v>222</v>
      </c>
      <c r="F107" s="20"/>
      <c r="G107" s="17"/>
    </row>
    <row r="108" spans="1:8" ht="13" x14ac:dyDescent="0.3">
      <c r="B108" s="3" t="s">
        <v>324</v>
      </c>
      <c r="C108" s="21" t="s">
        <v>97</v>
      </c>
      <c r="D108" s="19">
        <v>0</v>
      </c>
      <c r="E108" s="19">
        <v>222</v>
      </c>
      <c r="F108" s="20"/>
      <c r="G108" s="17"/>
    </row>
    <row r="109" spans="1:8" ht="27.75" customHeight="1" x14ac:dyDescent="0.3">
      <c r="B109" s="3" t="s">
        <v>325</v>
      </c>
      <c r="C109" s="48" t="s">
        <v>98</v>
      </c>
      <c r="D109" s="19"/>
      <c r="E109" s="19"/>
      <c r="F109" s="20"/>
      <c r="G109" s="17"/>
    </row>
    <row r="110" spans="1:8" ht="13" x14ac:dyDescent="0.3">
      <c r="A110" s="3" t="s">
        <v>204</v>
      </c>
      <c r="B110" s="3" t="s">
        <v>326</v>
      </c>
      <c r="C110" s="18" t="s">
        <v>99</v>
      </c>
      <c r="D110" s="19">
        <v>0</v>
      </c>
      <c r="E110" s="19">
        <v>0</v>
      </c>
      <c r="F110" s="20"/>
      <c r="G110" s="17"/>
    </row>
    <row r="111" spans="1:8" ht="13" x14ac:dyDescent="0.3">
      <c r="A111" s="3" t="s">
        <v>205</v>
      </c>
      <c r="B111" s="3" t="s">
        <v>327</v>
      </c>
      <c r="C111" s="18" t="s">
        <v>100</v>
      </c>
      <c r="D111" s="19">
        <v>0</v>
      </c>
      <c r="E111" s="19">
        <v>0</v>
      </c>
      <c r="F111" s="20"/>
      <c r="G111" s="17"/>
    </row>
    <row r="112" spans="1:8" ht="13" x14ac:dyDescent="0.3">
      <c r="A112" s="3" t="s">
        <v>206</v>
      </c>
      <c r="B112" s="3" t="s">
        <v>328</v>
      </c>
      <c r="C112" s="18" t="s">
        <v>101</v>
      </c>
      <c r="D112" s="19">
        <v>0</v>
      </c>
      <c r="E112" s="19">
        <v>0</v>
      </c>
      <c r="F112" s="20"/>
      <c r="G112" s="17"/>
    </row>
    <row r="113" spans="1:7" ht="13" x14ac:dyDescent="0.3">
      <c r="A113" s="3" t="s">
        <v>207</v>
      </c>
      <c r="B113" s="3" t="s">
        <v>329</v>
      </c>
      <c r="C113" s="18" t="s">
        <v>102</v>
      </c>
      <c r="D113" s="19">
        <v>0</v>
      </c>
      <c r="E113" s="19">
        <v>0</v>
      </c>
      <c r="F113" s="20"/>
      <c r="G113" s="17"/>
    </row>
    <row r="114" spans="1:7" ht="14" x14ac:dyDescent="0.3">
      <c r="A114" s="3" t="s">
        <v>208</v>
      </c>
      <c r="B114" s="3" t="s">
        <v>330</v>
      </c>
      <c r="C114" s="47" t="s">
        <v>212</v>
      </c>
      <c r="D114" s="25">
        <f>D115</f>
        <v>0</v>
      </c>
      <c r="E114" s="25">
        <f>E115</f>
        <v>0</v>
      </c>
      <c r="F114" s="20"/>
      <c r="G114" s="17"/>
    </row>
    <row r="115" spans="1:7" ht="13" x14ac:dyDescent="0.3">
      <c r="A115" s="3" t="s">
        <v>213</v>
      </c>
      <c r="B115" s="3" t="s">
        <v>331</v>
      </c>
      <c r="C115" s="21" t="s">
        <v>214</v>
      </c>
      <c r="D115" s="19">
        <v>0</v>
      </c>
      <c r="E115" s="19">
        <v>0</v>
      </c>
      <c r="F115" s="20"/>
      <c r="G115" s="17"/>
    </row>
    <row r="116" spans="1:7" ht="14" x14ac:dyDescent="0.3">
      <c r="A116" s="3" t="s">
        <v>215</v>
      </c>
      <c r="B116" s="3" t="s">
        <v>332</v>
      </c>
      <c r="C116" s="47" t="s">
        <v>103</v>
      </c>
      <c r="D116" s="25">
        <f>D117</f>
        <v>204</v>
      </c>
      <c r="E116" s="25">
        <f>E117</f>
        <v>204</v>
      </c>
      <c r="F116" s="16"/>
      <c r="G116" s="17"/>
    </row>
    <row r="117" spans="1:7" ht="13" x14ac:dyDescent="0.3">
      <c r="A117" s="3" t="s">
        <v>216</v>
      </c>
      <c r="B117" s="3" t="s">
        <v>333</v>
      </c>
      <c r="C117" s="18" t="s">
        <v>104</v>
      </c>
      <c r="D117" s="19">
        <v>204</v>
      </c>
      <c r="E117" s="19">
        <v>204</v>
      </c>
      <c r="F117" s="20"/>
      <c r="G117" s="17"/>
    </row>
    <row r="118" spans="1:7" ht="14" x14ac:dyDescent="0.3">
      <c r="A118" s="3" t="s">
        <v>217</v>
      </c>
      <c r="B118" s="3" t="s">
        <v>334</v>
      </c>
      <c r="C118" s="24" t="s">
        <v>105</v>
      </c>
      <c r="D118" s="25">
        <v>0</v>
      </c>
      <c r="E118" s="25">
        <v>0</v>
      </c>
      <c r="F118" s="16"/>
      <c r="G118" s="17"/>
    </row>
    <row r="119" spans="1:7" ht="13" x14ac:dyDescent="0.3">
      <c r="A119" s="3" t="s">
        <v>218</v>
      </c>
      <c r="B119" s="3" t="s">
        <v>335</v>
      </c>
      <c r="C119" s="18" t="s">
        <v>106</v>
      </c>
      <c r="D119" s="19">
        <v>0</v>
      </c>
      <c r="E119" s="19">
        <v>0</v>
      </c>
      <c r="F119" s="20"/>
      <c r="G119" s="17"/>
    </row>
    <row r="120" spans="1:7" ht="14" x14ac:dyDescent="0.3">
      <c r="B120" s="3" t="s">
        <v>336</v>
      </c>
      <c r="C120" s="49" t="s">
        <v>107</v>
      </c>
      <c r="D120" s="25">
        <v>0</v>
      </c>
      <c r="E120" s="25">
        <v>0</v>
      </c>
      <c r="F120" s="16"/>
      <c r="G120" s="17"/>
    </row>
    <row r="121" spans="1:7" ht="14.5" thickBot="1" x14ac:dyDescent="0.35">
      <c r="B121" s="3" t="s">
        <v>337</v>
      </c>
      <c r="C121" s="50" t="s">
        <v>108</v>
      </c>
      <c r="D121" s="43">
        <v>0</v>
      </c>
      <c r="E121" s="43">
        <v>0</v>
      </c>
      <c r="F121" s="16"/>
      <c r="G121" s="17"/>
    </row>
    <row r="122" spans="1:7" ht="16" thickBot="1" x14ac:dyDescent="0.4">
      <c r="B122" s="3" t="s">
        <v>338</v>
      </c>
      <c r="C122" s="11" t="s">
        <v>109</v>
      </c>
      <c r="D122" s="51">
        <f>D5-D43</f>
        <v>0.46000000002095476</v>
      </c>
      <c r="E122" s="51">
        <f>E5-E43</f>
        <v>159</v>
      </c>
      <c r="F122" s="52"/>
      <c r="G122" s="17"/>
    </row>
    <row r="123" spans="1:7" ht="13.5" thickBot="1" x14ac:dyDescent="0.35">
      <c r="B123" s="3" t="s">
        <v>339</v>
      </c>
      <c r="C123" s="53" t="s">
        <v>105</v>
      </c>
      <c r="D123" s="19"/>
      <c r="E123" s="19"/>
      <c r="F123" s="20"/>
      <c r="G123" s="17"/>
    </row>
    <row r="124" spans="1:7" ht="16" thickBot="1" x14ac:dyDescent="0.4">
      <c r="B124" s="3" t="s">
        <v>340</v>
      </c>
      <c r="C124" s="11" t="s">
        <v>110</v>
      </c>
      <c r="D124" s="51">
        <f>D122-D123</f>
        <v>0.46000000002095476</v>
      </c>
      <c r="E124" s="51">
        <f>E122-E123</f>
        <v>159</v>
      </c>
      <c r="F124" s="52"/>
      <c r="G124" s="17"/>
    </row>
    <row r="125" spans="1:7" x14ac:dyDescent="0.25">
      <c r="G125" s="17"/>
    </row>
    <row r="126" spans="1:7" x14ac:dyDescent="0.25">
      <c r="G126" s="17"/>
    </row>
    <row r="127" spans="1:7" x14ac:dyDescent="0.25">
      <c r="G127" s="17"/>
    </row>
    <row r="128" spans="1:7" x14ac:dyDescent="0.25">
      <c r="G128" s="17"/>
    </row>
    <row r="129" spans="2:8" x14ac:dyDescent="0.25">
      <c r="G129" s="17"/>
    </row>
    <row r="130" spans="2:8" x14ac:dyDescent="0.25">
      <c r="G130" s="17"/>
    </row>
    <row r="131" spans="2:8" x14ac:dyDescent="0.25">
      <c r="G131" s="17"/>
    </row>
    <row r="132" spans="2:8" ht="18" x14ac:dyDescent="0.4">
      <c r="C132" s="1" t="s">
        <v>389</v>
      </c>
      <c r="G132" s="17"/>
    </row>
    <row r="133" spans="2:8" ht="13" thickBot="1" x14ac:dyDescent="0.3">
      <c r="G133" s="17"/>
    </row>
    <row r="134" spans="2:8" ht="65.5" thickBot="1" x14ac:dyDescent="0.35">
      <c r="B134" s="3" t="s">
        <v>341</v>
      </c>
      <c r="C134" s="54" t="s">
        <v>111</v>
      </c>
      <c r="D134" s="5" t="s">
        <v>390</v>
      </c>
      <c r="E134" s="5" t="s">
        <v>391</v>
      </c>
      <c r="F134" s="6"/>
      <c r="G134" s="17"/>
    </row>
    <row r="135" spans="2:8" ht="16" thickBot="1" x14ac:dyDescent="0.4">
      <c r="B135" s="3" t="s">
        <v>342</v>
      </c>
      <c r="C135" s="46" t="s">
        <v>112</v>
      </c>
      <c r="D135" s="55">
        <v>5344</v>
      </c>
      <c r="E135" s="55">
        <v>5344</v>
      </c>
      <c r="F135" s="20"/>
      <c r="G135" s="17"/>
      <c r="H135" s="60"/>
    </row>
    <row r="136" spans="2:8" ht="13" x14ac:dyDescent="0.3">
      <c r="B136" s="3" t="s">
        <v>343</v>
      </c>
      <c r="C136" s="56" t="s">
        <v>113</v>
      </c>
      <c r="D136" s="59"/>
      <c r="E136" s="59"/>
      <c r="G136" s="2"/>
      <c r="H136" s="2"/>
    </row>
    <row r="137" spans="2:8" ht="13" x14ac:dyDescent="0.3">
      <c r="B137" s="3" t="s">
        <v>344</v>
      </c>
      <c r="C137" s="56" t="s">
        <v>114</v>
      </c>
      <c r="D137" s="59"/>
      <c r="E137" s="59"/>
      <c r="G137" s="2"/>
      <c r="H137" s="2"/>
    </row>
    <row r="138" spans="2:8" ht="13" x14ac:dyDescent="0.3">
      <c r="B138" s="3" t="s">
        <v>345</v>
      </c>
      <c r="C138" s="56" t="s">
        <v>115</v>
      </c>
      <c r="D138" s="59">
        <v>450</v>
      </c>
      <c r="E138" s="59">
        <v>450</v>
      </c>
      <c r="G138" s="2"/>
      <c r="H138" s="2"/>
    </row>
    <row r="139" spans="2:8" ht="13" x14ac:dyDescent="0.3">
      <c r="B139" s="3" t="s">
        <v>346</v>
      </c>
      <c r="C139" s="56" t="s">
        <v>116</v>
      </c>
      <c r="D139" s="59"/>
      <c r="E139" s="59"/>
      <c r="G139" s="2"/>
      <c r="H139" s="2"/>
    </row>
    <row r="140" spans="2:8" ht="13" x14ac:dyDescent="0.3">
      <c r="B140" s="3" t="s">
        <v>347</v>
      </c>
      <c r="C140" s="56" t="s">
        <v>117</v>
      </c>
      <c r="D140" s="59"/>
      <c r="E140" s="59"/>
      <c r="G140" s="2"/>
      <c r="H140" s="2"/>
    </row>
    <row r="141" spans="2:8" ht="13" x14ac:dyDescent="0.3">
      <c r="B141" s="3" t="s">
        <v>348</v>
      </c>
      <c r="C141" s="57" t="s">
        <v>118</v>
      </c>
      <c r="D141" s="59"/>
      <c r="E141" s="59"/>
      <c r="G141" s="2"/>
      <c r="H141" s="2"/>
    </row>
    <row r="142" spans="2:8" ht="13" x14ac:dyDescent="0.3">
      <c r="B142" s="3" t="s">
        <v>349</v>
      </c>
      <c r="C142" s="57" t="s">
        <v>119</v>
      </c>
      <c r="D142" s="72">
        <f>D143+D144+D148+D146</f>
        <v>17406</v>
      </c>
      <c r="E142" s="72">
        <f>E143+E144+E148+E146</f>
        <v>18154</v>
      </c>
      <c r="F142" s="20"/>
      <c r="H142" s="2"/>
    </row>
    <row r="143" spans="2:8" ht="33.65" customHeight="1" x14ac:dyDescent="0.3">
      <c r="B143" s="3" t="s">
        <v>350</v>
      </c>
      <c r="C143" s="58" t="s">
        <v>120</v>
      </c>
      <c r="D143" s="59">
        <v>15541</v>
      </c>
      <c r="E143" s="59">
        <v>16289</v>
      </c>
      <c r="G143" s="17"/>
      <c r="H143" s="60"/>
    </row>
    <row r="144" spans="2:8" ht="33" customHeight="1" x14ac:dyDescent="0.3">
      <c r="B144" s="3" t="s">
        <v>351</v>
      </c>
      <c r="C144" s="58" t="s">
        <v>121</v>
      </c>
      <c r="D144" s="59">
        <v>1801</v>
      </c>
      <c r="E144" s="59">
        <v>1801</v>
      </c>
      <c r="G144" s="17"/>
      <c r="H144" s="60"/>
    </row>
    <row r="145" spans="2:9" ht="13" x14ac:dyDescent="0.3">
      <c r="B145" s="3" t="s">
        <v>352</v>
      </c>
      <c r="C145" s="58" t="s">
        <v>122</v>
      </c>
      <c r="D145" s="59"/>
      <c r="E145" s="59"/>
      <c r="G145" s="2"/>
      <c r="H145" s="2"/>
      <c r="I145" s="2"/>
    </row>
    <row r="146" spans="2:9" ht="13" x14ac:dyDescent="0.3">
      <c r="B146" s="3" t="s">
        <v>353</v>
      </c>
      <c r="C146" s="58" t="s">
        <v>123</v>
      </c>
      <c r="D146" s="59"/>
      <c r="E146" s="59"/>
      <c r="G146" s="2"/>
      <c r="H146" s="2"/>
    </row>
    <row r="147" spans="2:9" ht="12.75" customHeight="1" x14ac:dyDescent="0.3">
      <c r="B147" s="3" t="s">
        <v>354</v>
      </c>
      <c r="C147" s="58" t="s">
        <v>124</v>
      </c>
      <c r="D147" s="59"/>
      <c r="E147" s="59"/>
      <c r="G147" s="2"/>
      <c r="H147" s="2"/>
    </row>
    <row r="148" spans="2:9" ht="13.5" thickBot="1" x14ac:dyDescent="0.35">
      <c r="B148" s="3" t="s">
        <v>355</v>
      </c>
      <c r="C148" s="61" t="s">
        <v>125</v>
      </c>
      <c r="D148" s="82">
        <v>64</v>
      </c>
      <c r="E148" s="82">
        <v>64</v>
      </c>
      <c r="G148" s="17"/>
      <c r="H148" s="2"/>
    </row>
    <row r="149" spans="2:9" s="64" customFormat="1" ht="14.5" thickBot="1" x14ac:dyDescent="0.35">
      <c r="B149" s="3" t="s">
        <v>356</v>
      </c>
      <c r="C149" s="62" t="s">
        <v>126</v>
      </c>
      <c r="D149" s="83">
        <f>SUM(D135:D142)</f>
        <v>23200</v>
      </c>
      <c r="E149" s="83">
        <f>SUM(E135:E142)</f>
        <v>23948</v>
      </c>
      <c r="F149" s="63"/>
      <c r="G149" s="63"/>
      <c r="H149" s="2"/>
      <c r="I149" s="3"/>
    </row>
    <row r="150" spans="2:9" ht="42.75" customHeight="1" x14ac:dyDescent="0.3">
      <c r="B150" s="3" t="s">
        <v>357</v>
      </c>
      <c r="C150" s="65" t="s">
        <v>127</v>
      </c>
      <c r="D150" s="59"/>
      <c r="E150" s="59">
        <v>912</v>
      </c>
      <c r="G150" s="66"/>
      <c r="H150" s="66"/>
      <c r="I150" s="17"/>
    </row>
    <row r="151" spans="2:9" ht="48" customHeight="1" x14ac:dyDescent="0.3">
      <c r="B151" s="3" t="s">
        <v>358</v>
      </c>
      <c r="C151" s="65" t="s">
        <v>128</v>
      </c>
      <c r="D151" s="59">
        <v>11121</v>
      </c>
      <c r="E151" s="59">
        <v>9998</v>
      </c>
      <c r="G151" s="60"/>
      <c r="H151" s="17"/>
      <c r="I151" s="17"/>
    </row>
    <row r="152" spans="2:9" ht="45.65" customHeight="1" x14ac:dyDescent="0.3">
      <c r="B152" s="3" t="s">
        <v>359</v>
      </c>
      <c r="C152" s="65" t="s">
        <v>129</v>
      </c>
      <c r="D152" s="59">
        <v>8522</v>
      </c>
      <c r="E152" s="59">
        <v>8528</v>
      </c>
      <c r="G152" s="17"/>
      <c r="H152" s="60"/>
      <c r="I152" s="17" t="s">
        <v>388</v>
      </c>
    </row>
    <row r="153" spans="2:9" ht="27" customHeight="1" x14ac:dyDescent="0.3">
      <c r="B153" s="3" t="s">
        <v>360</v>
      </c>
      <c r="C153" s="65" t="s">
        <v>130</v>
      </c>
      <c r="D153" s="59">
        <v>0</v>
      </c>
      <c r="E153" s="59">
        <v>0</v>
      </c>
      <c r="G153" s="2"/>
      <c r="H153" s="2"/>
      <c r="I153" s="17"/>
    </row>
    <row r="154" spans="2:9" ht="27" customHeight="1" x14ac:dyDescent="0.3">
      <c r="B154" s="3" t="s">
        <v>361</v>
      </c>
      <c r="C154" s="65" t="s">
        <v>219</v>
      </c>
      <c r="D154" s="59"/>
      <c r="E154" s="59"/>
      <c r="G154" s="60"/>
      <c r="H154" s="60"/>
      <c r="I154" s="17"/>
    </row>
    <row r="155" spans="2:9" ht="13" x14ac:dyDescent="0.3">
      <c r="B155" s="3" t="s">
        <v>362</v>
      </c>
      <c r="C155" s="65" t="s">
        <v>131</v>
      </c>
      <c r="D155" s="59">
        <v>0</v>
      </c>
      <c r="E155" s="59">
        <v>0</v>
      </c>
      <c r="G155" s="2"/>
      <c r="H155" s="2"/>
      <c r="I155" s="17"/>
    </row>
    <row r="156" spans="2:9" ht="13.5" thickBot="1" x14ac:dyDescent="0.35">
      <c r="B156" s="3" t="s">
        <v>363</v>
      </c>
      <c r="C156" s="88" t="s">
        <v>132</v>
      </c>
      <c r="D156" s="59">
        <v>822</v>
      </c>
      <c r="E156" s="59">
        <v>1430</v>
      </c>
      <c r="G156" s="2"/>
      <c r="I156" s="17"/>
    </row>
    <row r="157" spans="2:9" s="64" customFormat="1" ht="14.5" thickBot="1" x14ac:dyDescent="0.35">
      <c r="B157" s="3" t="s">
        <v>364</v>
      </c>
      <c r="C157" s="62" t="s">
        <v>133</v>
      </c>
      <c r="D157" s="83">
        <f>SUM(D150:D156)</f>
        <v>20465</v>
      </c>
      <c r="E157" s="83">
        <f>SUM(E150:E156)</f>
        <v>20868</v>
      </c>
      <c r="F157" s="63"/>
      <c r="G157" s="63"/>
      <c r="H157" s="2"/>
      <c r="I157" s="17"/>
    </row>
    <row r="158" spans="2:9" ht="16" thickBot="1" x14ac:dyDescent="0.4">
      <c r="B158" s="3" t="s">
        <v>365</v>
      </c>
      <c r="C158" s="46" t="s">
        <v>134</v>
      </c>
      <c r="D158" s="55">
        <f>D149-D157</f>
        <v>2735</v>
      </c>
      <c r="E158" s="55">
        <f>E149-E157</f>
        <v>3080</v>
      </c>
      <c r="F158" s="67"/>
      <c r="G158" s="67"/>
      <c r="H158" s="2"/>
      <c r="I158" s="17"/>
    </row>
    <row r="159" spans="2:9" ht="13" thickBot="1" x14ac:dyDescent="0.3">
      <c r="B159" s="3" t="s">
        <v>366</v>
      </c>
      <c r="C159" s="68" t="s">
        <v>135</v>
      </c>
      <c r="D159" s="84">
        <f>D158-D135</f>
        <v>-2609</v>
      </c>
      <c r="E159" s="84">
        <f>E158-E135</f>
        <v>-2264</v>
      </c>
      <c r="G159" s="2"/>
      <c r="H159" s="2"/>
      <c r="I159" s="17"/>
    </row>
    <row r="160" spans="2:9" ht="13" thickBot="1" x14ac:dyDescent="0.3">
      <c r="G160" s="2"/>
      <c r="H160" s="2"/>
      <c r="I160" s="17"/>
    </row>
    <row r="161" spans="2:9" ht="14.5" thickBot="1" x14ac:dyDescent="0.35">
      <c r="B161" s="3" t="s">
        <v>367</v>
      </c>
      <c r="C161" s="69" t="s">
        <v>136</v>
      </c>
      <c r="D161" s="85"/>
      <c r="E161" s="85"/>
      <c r="F161" s="70"/>
      <c r="G161" s="70"/>
      <c r="H161" s="2"/>
      <c r="I161" s="17"/>
    </row>
    <row r="162" spans="2:9" ht="13" x14ac:dyDescent="0.3">
      <c r="B162" s="3" t="s">
        <v>368</v>
      </c>
      <c r="C162" s="71" t="s">
        <v>137</v>
      </c>
      <c r="D162" s="72">
        <v>14564</v>
      </c>
      <c r="E162" s="72">
        <v>14564</v>
      </c>
      <c r="F162" s="20"/>
      <c r="G162" s="20"/>
      <c r="H162" s="2"/>
      <c r="I162" s="17"/>
    </row>
    <row r="163" spans="2:9" ht="13" x14ac:dyDescent="0.3">
      <c r="B163" s="3" t="s">
        <v>369</v>
      </c>
      <c r="C163" s="73" t="s">
        <v>138</v>
      </c>
      <c r="D163" s="79">
        <v>0</v>
      </c>
      <c r="E163" s="79">
        <v>5520</v>
      </c>
      <c r="F163" s="20"/>
      <c r="G163" s="2"/>
      <c r="H163" s="2"/>
      <c r="I163" s="17"/>
    </row>
    <row r="164" spans="2:9" ht="14" x14ac:dyDescent="0.3">
      <c r="B164" s="3" t="s">
        <v>370</v>
      </c>
      <c r="C164" s="74" t="s">
        <v>139</v>
      </c>
      <c r="D164" s="75">
        <f>SUM(D162:D163)</f>
        <v>14564</v>
      </c>
      <c r="E164" s="75">
        <f>SUM(E162:E163)</f>
        <v>20084</v>
      </c>
      <c r="F164" s="63"/>
      <c r="G164" s="63"/>
      <c r="H164" s="2"/>
      <c r="I164" s="17"/>
    </row>
    <row r="165" spans="2:9" ht="26.25" customHeight="1" x14ac:dyDescent="0.3">
      <c r="B165" s="3" t="s">
        <v>371</v>
      </c>
      <c r="C165" s="74" t="s">
        <v>140</v>
      </c>
      <c r="D165" s="75">
        <f>D23</f>
        <v>3835</v>
      </c>
      <c r="E165" s="75">
        <v>4376</v>
      </c>
      <c r="F165" s="63"/>
      <c r="G165" s="17"/>
      <c r="H165" s="2"/>
      <c r="I165" s="17"/>
    </row>
    <row r="166" spans="2:9" ht="13.5" thickBot="1" x14ac:dyDescent="0.35">
      <c r="B166" s="3" t="s">
        <v>372</v>
      </c>
      <c r="C166" s="76" t="s">
        <v>141</v>
      </c>
      <c r="D166" s="72">
        <f>D164-D165</f>
        <v>10729</v>
      </c>
      <c r="E166" s="72">
        <f>E164-E165</f>
        <v>15708</v>
      </c>
      <c r="F166" s="20"/>
      <c r="G166" s="20"/>
      <c r="H166" s="2"/>
      <c r="I166" s="17"/>
    </row>
    <row r="167" spans="2:9" ht="13" thickBot="1" x14ac:dyDescent="0.3">
      <c r="B167" s="3" t="s">
        <v>373</v>
      </c>
      <c r="C167" s="68" t="s">
        <v>142</v>
      </c>
      <c r="D167" s="84">
        <f>D166-D162</f>
        <v>-3835</v>
      </c>
      <c r="E167" s="84">
        <f>E166-E162</f>
        <v>1144</v>
      </c>
      <c r="G167" s="2"/>
      <c r="H167" s="2"/>
      <c r="I167" s="17"/>
    </row>
    <row r="168" spans="2:9" ht="13" thickBot="1" x14ac:dyDescent="0.3">
      <c r="G168" s="2"/>
      <c r="H168" s="2"/>
      <c r="I168" s="17"/>
    </row>
    <row r="169" spans="2:9" ht="14.5" thickBot="1" x14ac:dyDescent="0.35">
      <c r="B169" s="3" t="s">
        <v>374</v>
      </c>
      <c r="C169" s="69" t="s">
        <v>143</v>
      </c>
      <c r="D169" s="86"/>
      <c r="E169" s="86"/>
      <c r="F169" s="70"/>
      <c r="G169" s="70"/>
      <c r="H169" s="2"/>
      <c r="I169" s="17"/>
    </row>
    <row r="170" spans="2:9" ht="13" x14ac:dyDescent="0.3">
      <c r="B170" s="3" t="s">
        <v>375</v>
      </c>
      <c r="C170" s="71" t="s">
        <v>144</v>
      </c>
      <c r="D170" s="77">
        <v>4266</v>
      </c>
      <c r="E170" s="77">
        <v>4266</v>
      </c>
      <c r="F170" s="20"/>
      <c r="G170" s="20"/>
      <c r="H170" s="2"/>
      <c r="I170" s="17"/>
    </row>
    <row r="171" spans="2:9" ht="13" x14ac:dyDescent="0.3">
      <c r="B171" s="3" t="s">
        <v>376</v>
      </c>
      <c r="C171" s="78" t="s">
        <v>145</v>
      </c>
      <c r="D171" s="79">
        <v>473</v>
      </c>
      <c r="E171" s="79">
        <v>473</v>
      </c>
      <c r="F171" s="20"/>
      <c r="G171" s="17"/>
      <c r="H171" s="2"/>
      <c r="I171" s="17"/>
    </row>
    <row r="172" spans="2:9" ht="14" x14ac:dyDescent="0.3">
      <c r="B172" s="3" t="s">
        <v>377</v>
      </c>
      <c r="C172" s="74" t="s">
        <v>146</v>
      </c>
      <c r="D172" s="75">
        <f>SUM(D170:D171)</f>
        <v>4739</v>
      </c>
      <c r="E172" s="75">
        <f>SUM(E170:E171)</f>
        <v>4739</v>
      </c>
      <c r="F172" s="63"/>
      <c r="G172" s="63"/>
      <c r="H172" s="2"/>
      <c r="I172" s="17"/>
    </row>
    <row r="173" spans="2:9" ht="14" x14ac:dyDescent="0.3">
      <c r="B173" s="3" t="s">
        <v>378</v>
      </c>
      <c r="C173" s="74" t="s">
        <v>147</v>
      </c>
      <c r="D173" s="75">
        <v>0</v>
      </c>
      <c r="E173" s="75">
        <v>0</v>
      </c>
      <c r="F173" s="63"/>
      <c r="G173" s="63"/>
      <c r="H173" s="2"/>
      <c r="I173" s="17"/>
    </row>
    <row r="174" spans="2:9" ht="13.5" thickBot="1" x14ac:dyDescent="0.35">
      <c r="B174" s="3" t="s">
        <v>379</v>
      </c>
      <c r="C174" s="76" t="s">
        <v>148</v>
      </c>
      <c r="D174" s="80">
        <f>D172-D173</f>
        <v>4739</v>
      </c>
      <c r="E174" s="80">
        <f>E172-E173</f>
        <v>4739</v>
      </c>
      <c r="F174" s="20"/>
      <c r="G174" s="20"/>
      <c r="H174" s="2"/>
      <c r="I174" s="17"/>
    </row>
    <row r="175" spans="2:9" ht="13" thickBot="1" x14ac:dyDescent="0.3">
      <c r="B175" s="3" t="s">
        <v>380</v>
      </c>
      <c r="C175" s="68" t="s">
        <v>149</v>
      </c>
      <c r="D175" s="84">
        <f>D174-D170</f>
        <v>473</v>
      </c>
      <c r="E175" s="84">
        <f>E174-E170</f>
        <v>473</v>
      </c>
      <c r="G175" s="2"/>
      <c r="H175" s="2"/>
      <c r="I175" s="17"/>
    </row>
    <row r="176" spans="2:9" ht="13" thickBot="1" x14ac:dyDescent="0.3">
      <c r="G176" s="2"/>
      <c r="H176" s="2"/>
      <c r="I176" s="17"/>
    </row>
    <row r="177" spans="2:9" ht="14.5" thickBot="1" x14ac:dyDescent="0.35">
      <c r="B177" s="3" t="s">
        <v>381</v>
      </c>
      <c r="C177" s="69" t="s">
        <v>150</v>
      </c>
      <c r="D177" s="85"/>
      <c r="E177" s="85"/>
      <c r="F177" s="70"/>
      <c r="G177" s="70"/>
      <c r="H177" s="2"/>
      <c r="I177" s="17"/>
    </row>
    <row r="178" spans="2:9" ht="13" x14ac:dyDescent="0.3">
      <c r="B178" s="3" t="s">
        <v>382</v>
      </c>
      <c r="C178" s="71" t="s">
        <v>151</v>
      </c>
      <c r="D178" s="80">
        <v>3905</v>
      </c>
      <c r="E178" s="80">
        <v>3905</v>
      </c>
      <c r="F178" s="20"/>
      <c r="G178" s="20"/>
      <c r="H178" s="2"/>
      <c r="I178" s="17"/>
    </row>
    <row r="179" spans="2:9" ht="13" x14ac:dyDescent="0.3">
      <c r="B179" s="3" t="s">
        <v>383</v>
      </c>
      <c r="C179" s="73" t="s">
        <v>152</v>
      </c>
      <c r="D179" s="80">
        <f>D82</f>
        <v>2880</v>
      </c>
      <c r="E179" s="80">
        <f>E82+10</f>
        <v>2593</v>
      </c>
      <c r="F179" s="20"/>
      <c r="G179" s="20"/>
      <c r="H179" s="2"/>
    </row>
    <row r="180" spans="2:9" ht="14" x14ac:dyDescent="0.3">
      <c r="B180" s="3" t="s">
        <v>384</v>
      </c>
      <c r="C180" s="74" t="s">
        <v>153</v>
      </c>
      <c r="D180" s="75">
        <f>SUM(D178:D179)</f>
        <v>6785</v>
      </c>
      <c r="E180" s="75">
        <f>SUM(E178:E179)</f>
        <v>6498</v>
      </c>
      <c r="F180" s="63"/>
      <c r="G180" s="63"/>
      <c r="H180" s="2"/>
    </row>
    <row r="181" spans="2:9" ht="14" x14ac:dyDescent="0.3">
      <c r="B181" s="3" t="s">
        <v>385</v>
      </c>
      <c r="C181" s="74" t="s">
        <v>154</v>
      </c>
      <c r="D181" s="75">
        <v>3600</v>
      </c>
      <c r="E181" s="75">
        <v>3613</v>
      </c>
      <c r="F181" s="63"/>
      <c r="G181" s="17"/>
      <c r="H181" s="2"/>
      <c r="I181" s="17"/>
    </row>
    <row r="182" spans="2:9" ht="13.5" thickBot="1" x14ac:dyDescent="0.35">
      <c r="B182" s="3" t="s">
        <v>386</v>
      </c>
      <c r="C182" s="76" t="s">
        <v>155</v>
      </c>
      <c r="D182" s="87">
        <f>D180-D181</f>
        <v>3185</v>
      </c>
      <c r="E182" s="87">
        <f>E180-E181</f>
        <v>2885</v>
      </c>
      <c r="F182" s="20"/>
      <c r="G182" s="20"/>
      <c r="H182" s="2"/>
    </row>
    <row r="183" spans="2:9" ht="13" thickBot="1" x14ac:dyDescent="0.3">
      <c r="B183" s="3" t="s">
        <v>387</v>
      </c>
      <c r="C183" s="68" t="s">
        <v>156</v>
      </c>
      <c r="D183" s="84">
        <f>D182-D178</f>
        <v>-720</v>
      </c>
      <c r="E183" s="84">
        <f>E182-E178</f>
        <v>-1020</v>
      </c>
      <c r="G183" s="2"/>
      <c r="H183" s="2"/>
    </row>
    <row r="184" spans="2:9" ht="13" x14ac:dyDescent="0.3">
      <c r="D184" s="6"/>
      <c r="E184" s="6"/>
      <c r="F184" s="6"/>
    </row>
    <row r="185" spans="2:9" ht="13" x14ac:dyDescent="0.3">
      <c r="D185" s="10"/>
      <c r="E185" s="10"/>
      <c r="F185" s="10"/>
    </row>
    <row r="186" spans="2:9" ht="15.5" x14ac:dyDescent="0.35">
      <c r="D186" s="81"/>
      <c r="E186" s="81"/>
      <c r="F186" s="81"/>
    </row>
    <row r="187" spans="2:9" ht="14" x14ac:dyDescent="0.3">
      <c r="D187" s="16"/>
      <c r="E187" s="16"/>
      <c r="F187" s="16"/>
    </row>
    <row r="188" spans="2:9" ht="13" x14ac:dyDescent="0.3">
      <c r="D188" s="20"/>
      <c r="E188" s="20"/>
      <c r="F188" s="20"/>
    </row>
    <row r="189" spans="2:9" ht="13" x14ac:dyDescent="0.3">
      <c r="D189" s="20"/>
      <c r="E189" s="20"/>
      <c r="F189" s="20"/>
    </row>
    <row r="192" spans="2:9" ht="13" x14ac:dyDescent="0.3">
      <c r="D192" s="20"/>
      <c r="E192" s="20"/>
      <c r="F192" s="20"/>
    </row>
    <row r="193" spans="4:6" ht="14" x14ac:dyDescent="0.3">
      <c r="D193" s="16"/>
      <c r="E193" s="16"/>
      <c r="F193" s="16"/>
    </row>
    <row r="194" spans="4:6" ht="14" x14ac:dyDescent="0.3">
      <c r="D194" s="16"/>
      <c r="E194" s="16"/>
      <c r="F194" s="16"/>
    </row>
    <row r="195" spans="4:6" ht="14" x14ac:dyDescent="0.3">
      <c r="D195" s="27"/>
      <c r="E195" s="27"/>
      <c r="F195" s="27"/>
    </row>
    <row r="196" spans="4:6" ht="13" x14ac:dyDescent="0.3">
      <c r="D196" s="20"/>
      <c r="E196" s="20"/>
      <c r="F196" s="20"/>
    </row>
    <row r="197" spans="4:6" ht="13" x14ac:dyDescent="0.3">
      <c r="D197" s="20"/>
      <c r="E197" s="20"/>
      <c r="F197" s="20"/>
    </row>
    <row r="198" spans="4:6" ht="13" x14ac:dyDescent="0.3">
      <c r="D198" s="20"/>
      <c r="E198" s="20"/>
      <c r="F198" s="20"/>
    </row>
    <row r="199" spans="4:6" ht="13" x14ac:dyDescent="0.3">
      <c r="D199" s="20"/>
      <c r="E199" s="20"/>
      <c r="F199" s="20"/>
    </row>
    <row r="200" spans="4:6" ht="13" x14ac:dyDescent="0.3">
      <c r="D200" s="20"/>
      <c r="E200" s="20"/>
      <c r="F200" s="20"/>
    </row>
    <row r="201" spans="4:6" ht="13" x14ac:dyDescent="0.3">
      <c r="D201" s="29"/>
      <c r="E201" s="29"/>
      <c r="F201" s="29"/>
    </row>
    <row r="204" spans="4:6" x14ac:dyDescent="0.25">
      <c r="D204" s="38"/>
      <c r="E204" s="38"/>
      <c r="F204" s="38"/>
    </row>
    <row r="206" spans="4:6" ht="13" x14ac:dyDescent="0.3">
      <c r="D206" s="20"/>
      <c r="E206" s="20"/>
      <c r="F206" s="20"/>
    </row>
    <row r="207" spans="4:6" ht="13" x14ac:dyDescent="0.3">
      <c r="D207" s="20"/>
      <c r="E207" s="20"/>
      <c r="F207" s="20"/>
    </row>
    <row r="210" spans="4:6" ht="13" x14ac:dyDescent="0.3">
      <c r="D210" s="20"/>
      <c r="E210" s="20"/>
      <c r="F210" s="20"/>
    </row>
    <row r="213" spans="4:6" ht="13" x14ac:dyDescent="0.3">
      <c r="D213" s="34"/>
      <c r="E213" s="34"/>
      <c r="F213" s="34"/>
    </row>
    <row r="214" spans="4:6" ht="14" x14ac:dyDescent="0.3">
      <c r="D214" s="27"/>
      <c r="E214" s="27"/>
      <c r="F214" s="27"/>
    </row>
    <row r="215" spans="4:6" ht="13" x14ac:dyDescent="0.3">
      <c r="D215" s="36"/>
      <c r="E215" s="36"/>
      <c r="F215" s="36"/>
    </row>
    <row r="216" spans="4:6" x14ac:dyDescent="0.25">
      <c r="D216" s="38"/>
      <c r="E216" s="38"/>
      <c r="F216" s="38"/>
    </row>
    <row r="217" spans="4:6" ht="13" x14ac:dyDescent="0.3">
      <c r="D217" s="41"/>
      <c r="E217" s="41"/>
      <c r="F217" s="41"/>
    </row>
    <row r="218" spans="4:6" ht="13" x14ac:dyDescent="0.3">
      <c r="D218" s="41"/>
      <c r="E218" s="41"/>
      <c r="F218" s="41"/>
    </row>
    <row r="221" spans="4:6" ht="13" x14ac:dyDescent="0.3">
      <c r="D221" s="20"/>
      <c r="E221" s="20"/>
      <c r="F221" s="20"/>
    </row>
    <row r="222" spans="4:6" ht="14" x14ac:dyDescent="0.3">
      <c r="D222" s="16"/>
      <c r="E222" s="16"/>
      <c r="F222" s="16"/>
    </row>
    <row r="223" spans="4:6" ht="13" x14ac:dyDescent="0.3">
      <c r="D223" s="20"/>
      <c r="E223" s="20"/>
      <c r="F223" s="20"/>
    </row>
    <row r="224" spans="4:6" ht="15.5" x14ac:dyDescent="0.35">
      <c r="D224" s="13"/>
      <c r="E224" s="13"/>
      <c r="F224" s="13"/>
    </row>
    <row r="225" spans="4:6" ht="14" x14ac:dyDescent="0.3">
      <c r="D225" s="16"/>
      <c r="E225" s="16"/>
      <c r="F225" s="16"/>
    </row>
    <row r="226" spans="4:6" ht="13" x14ac:dyDescent="0.3">
      <c r="D226" s="36"/>
      <c r="E226" s="36"/>
      <c r="F226" s="36"/>
    </row>
    <row r="227" spans="4:6" ht="13" x14ac:dyDescent="0.3">
      <c r="D227" s="20"/>
      <c r="E227" s="20"/>
      <c r="F227" s="20"/>
    </row>
    <row r="228" spans="4:6" ht="13" x14ac:dyDescent="0.3">
      <c r="D228" s="20"/>
      <c r="E228" s="20"/>
      <c r="F228" s="20"/>
    </row>
    <row r="232" spans="4:6" ht="13" x14ac:dyDescent="0.3">
      <c r="D232" s="20"/>
      <c r="E232" s="20"/>
      <c r="F232" s="20"/>
    </row>
    <row r="233" spans="4:6" ht="14" x14ac:dyDescent="0.3">
      <c r="D233" s="27"/>
      <c r="E233" s="27"/>
      <c r="F233" s="27"/>
    </row>
    <row r="234" spans="4:6" ht="13" x14ac:dyDescent="0.3">
      <c r="D234" s="36"/>
      <c r="E234" s="36"/>
      <c r="F234" s="36"/>
    </row>
    <row r="237" spans="4:6" ht="13" x14ac:dyDescent="0.3">
      <c r="D237" s="36"/>
      <c r="E237" s="36"/>
      <c r="F237" s="36"/>
    </row>
    <row r="238" spans="4:6" ht="13" x14ac:dyDescent="0.3">
      <c r="D238" s="20"/>
      <c r="E238" s="20"/>
      <c r="F238" s="20"/>
    </row>
    <row r="239" spans="4:6" ht="13" x14ac:dyDescent="0.3">
      <c r="D239" s="20"/>
      <c r="E239" s="20"/>
      <c r="F239" s="20"/>
    </row>
    <row r="240" spans="4:6" ht="13" x14ac:dyDescent="0.3">
      <c r="D240" s="36"/>
      <c r="E240" s="36"/>
      <c r="F240" s="36"/>
    </row>
    <row r="250" spans="4:6" ht="14" x14ac:dyDescent="0.3">
      <c r="D250" s="16"/>
      <c r="E250" s="16"/>
      <c r="F250" s="16"/>
    </row>
    <row r="251" spans="4:6" ht="13" x14ac:dyDescent="0.3">
      <c r="D251" s="20"/>
      <c r="E251" s="20"/>
      <c r="F251" s="20"/>
    </row>
    <row r="254" spans="4:6" ht="13" x14ac:dyDescent="0.3">
      <c r="D254" s="20"/>
      <c r="E254" s="20"/>
      <c r="F254" s="20"/>
    </row>
    <row r="255" spans="4:6" ht="13" x14ac:dyDescent="0.3">
      <c r="D255" s="20"/>
      <c r="E255" s="20"/>
      <c r="F255" s="20"/>
    </row>
    <row r="258" spans="4:6" ht="13" x14ac:dyDescent="0.3">
      <c r="D258" s="20"/>
      <c r="E258" s="20"/>
      <c r="F258" s="20"/>
    </row>
    <row r="259" spans="4:6" ht="13" x14ac:dyDescent="0.3">
      <c r="D259" s="20"/>
      <c r="E259" s="20"/>
      <c r="F259" s="20"/>
    </row>
    <row r="262" spans="4:6" ht="13" x14ac:dyDescent="0.3">
      <c r="D262" s="36"/>
      <c r="E262" s="36"/>
      <c r="F262" s="36"/>
    </row>
    <row r="265" spans="4:6" ht="13" x14ac:dyDescent="0.3">
      <c r="D265" s="20"/>
      <c r="E265" s="20"/>
      <c r="F265" s="20"/>
    </row>
    <row r="266" spans="4:6" ht="14" x14ac:dyDescent="0.3">
      <c r="D266" s="16"/>
      <c r="E266" s="16"/>
      <c r="F266" s="16"/>
    </row>
    <row r="267" spans="4:6" ht="14" x14ac:dyDescent="0.3">
      <c r="D267" s="16"/>
      <c r="E267" s="16"/>
      <c r="F267" s="16"/>
    </row>
    <row r="268" spans="4:6" ht="13" x14ac:dyDescent="0.3">
      <c r="D268" s="20"/>
      <c r="E268" s="20"/>
      <c r="F268" s="20"/>
    </row>
    <row r="269" spans="4:6" ht="13" x14ac:dyDescent="0.3">
      <c r="D269" s="20"/>
      <c r="E269" s="20"/>
      <c r="F269" s="20"/>
    </row>
    <row r="270" spans="4:6" ht="13" x14ac:dyDescent="0.3">
      <c r="D270" s="20"/>
      <c r="E270" s="20"/>
      <c r="F270" s="20"/>
    </row>
    <row r="271" spans="4:6" ht="13" x14ac:dyDescent="0.3">
      <c r="D271" s="20"/>
      <c r="E271" s="20"/>
      <c r="F271" s="20"/>
    </row>
    <row r="272" spans="4:6" ht="13" x14ac:dyDescent="0.3">
      <c r="D272" s="20"/>
      <c r="E272" s="20"/>
      <c r="F272" s="20"/>
    </row>
    <row r="273" spans="4:6" ht="13" x14ac:dyDescent="0.3">
      <c r="D273" s="20"/>
      <c r="E273" s="20"/>
      <c r="F273" s="20"/>
    </row>
    <row r="274" spans="4:6" ht="13" x14ac:dyDescent="0.3">
      <c r="D274" s="20"/>
      <c r="E274" s="20"/>
      <c r="F274" s="20"/>
    </row>
    <row r="275" spans="4:6" ht="13" x14ac:dyDescent="0.3">
      <c r="D275" s="20"/>
      <c r="E275" s="20"/>
      <c r="F275" s="20"/>
    </row>
    <row r="276" spans="4:6" ht="13" x14ac:dyDescent="0.3">
      <c r="D276" s="20"/>
      <c r="E276" s="20"/>
      <c r="F276" s="20"/>
    </row>
    <row r="282" spans="4:6" ht="14" x14ac:dyDescent="0.3">
      <c r="D282" s="27"/>
      <c r="E282" s="27"/>
      <c r="F282" s="27"/>
    </row>
    <row r="283" spans="4:6" ht="13" x14ac:dyDescent="0.3">
      <c r="D283" s="20"/>
      <c r="E283" s="20"/>
      <c r="F283" s="20"/>
    </row>
    <row r="285" spans="4:6" ht="13" x14ac:dyDescent="0.3">
      <c r="D285" s="20"/>
      <c r="E285" s="20"/>
      <c r="F285" s="20"/>
    </row>
    <row r="286" spans="4:6" ht="13" x14ac:dyDescent="0.3">
      <c r="D286" s="20"/>
      <c r="E286" s="20"/>
      <c r="F286" s="20"/>
    </row>
    <row r="287" spans="4:6" ht="13" x14ac:dyDescent="0.3">
      <c r="D287" s="20"/>
      <c r="E287" s="20"/>
      <c r="F287" s="20"/>
    </row>
    <row r="288" spans="4:6" ht="13" x14ac:dyDescent="0.3">
      <c r="D288" s="20"/>
      <c r="E288" s="20"/>
      <c r="F288" s="20"/>
    </row>
    <row r="289" spans="4:6" ht="13" x14ac:dyDescent="0.3">
      <c r="D289" s="20"/>
      <c r="E289" s="20"/>
      <c r="F289" s="20"/>
    </row>
    <row r="290" spans="4:6" ht="13" x14ac:dyDescent="0.3">
      <c r="D290" s="20"/>
      <c r="E290" s="20"/>
      <c r="F290" s="20"/>
    </row>
    <row r="291" spans="4:6" ht="13" x14ac:dyDescent="0.3">
      <c r="D291" s="20"/>
      <c r="E291" s="20"/>
      <c r="F291" s="20"/>
    </row>
    <row r="292" spans="4:6" ht="13" x14ac:dyDescent="0.3">
      <c r="D292" s="20"/>
      <c r="E292" s="20"/>
      <c r="F292" s="20"/>
    </row>
    <row r="293" spans="4:6" ht="13" x14ac:dyDescent="0.3">
      <c r="D293" s="20"/>
      <c r="E293" s="20"/>
      <c r="F293" s="20"/>
    </row>
    <row r="294" spans="4:6" ht="13" x14ac:dyDescent="0.3">
      <c r="D294" s="20"/>
      <c r="E294" s="20"/>
      <c r="F294" s="20"/>
    </row>
    <row r="295" spans="4:6" ht="14" x14ac:dyDescent="0.3">
      <c r="D295" s="16"/>
      <c r="E295" s="16"/>
      <c r="F295" s="16"/>
    </row>
    <row r="296" spans="4:6" ht="13" x14ac:dyDescent="0.3">
      <c r="D296" s="20"/>
      <c r="E296" s="20"/>
      <c r="F296" s="20"/>
    </row>
    <row r="297" spans="4:6" ht="14" x14ac:dyDescent="0.3">
      <c r="D297" s="16"/>
      <c r="E297" s="16"/>
      <c r="F297" s="16"/>
    </row>
    <row r="298" spans="4:6" ht="13" x14ac:dyDescent="0.3">
      <c r="D298" s="20"/>
      <c r="E298" s="20"/>
      <c r="F298" s="20"/>
    </row>
    <row r="299" spans="4:6" ht="14" x14ac:dyDescent="0.3">
      <c r="D299" s="16"/>
      <c r="E299" s="16"/>
      <c r="F299" s="16"/>
    </row>
    <row r="300" spans="4:6" ht="14" x14ac:dyDescent="0.3">
      <c r="D300" s="16"/>
      <c r="E300" s="16"/>
      <c r="F300" s="16"/>
    </row>
    <row r="301" spans="4:6" ht="15.5" x14ac:dyDescent="0.35">
      <c r="D301" s="52"/>
      <c r="E301" s="52"/>
      <c r="F301" s="52"/>
    </row>
    <row r="302" spans="4:6" ht="13" x14ac:dyDescent="0.3">
      <c r="D302" s="20"/>
      <c r="E302" s="20"/>
      <c r="F302" s="20"/>
    </row>
    <row r="303" spans="4:6" ht="15.5" x14ac:dyDescent="0.35">
      <c r="D303" s="52"/>
      <c r="E303" s="52"/>
      <c r="F303" s="52"/>
    </row>
    <row r="313" spans="4:6" ht="13" x14ac:dyDescent="0.3">
      <c r="D313" s="6"/>
      <c r="E313" s="6"/>
      <c r="F313" s="6"/>
    </row>
    <row r="314" spans="4:6" ht="13" x14ac:dyDescent="0.3">
      <c r="D314" s="20"/>
      <c r="E314" s="20"/>
      <c r="F314" s="20"/>
    </row>
    <row r="321" spans="4:6" ht="13" x14ac:dyDescent="0.3">
      <c r="D321" s="20"/>
      <c r="E321" s="20"/>
      <c r="F321" s="20"/>
    </row>
    <row r="328" spans="4:6" ht="14" x14ac:dyDescent="0.3">
      <c r="D328" s="63"/>
      <c r="E328" s="63"/>
      <c r="F328" s="63"/>
    </row>
    <row r="333" spans="4:6" ht="14" x14ac:dyDescent="0.3">
      <c r="D333" s="63"/>
      <c r="E333" s="63"/>
      <c r="F333" s="63"/>
    </row>
    <row r="334" spans="4:6" ht="13" x14ac:dyDescent="0.3">
      <c r="D334" s="20"/>
      <c r="E334" s="20"/>
      <c r="F334" s="20"/>
    </row>
    <row r="337" spans="4:6" ht="14" x14ac:dyDescent="0.3">
      <c r="D337" s="70"/>
      <c r="E337" s="70"/>
      <c r="F337" s="70"/>
    </row>
    <row r="338" spans="4:6" ht="13" x14ac:dyDescent="0.3">
      <c r="D338" s="20"/>
      <c r="E338" s="20"/>
      <c r="F338" s="20"/>
    </row>
    <row r="339" spans="4:6" ht="13" x14ac:dyDescent="0.3">
      <c r="D339" s="20"/>
      <c r="E339" s="20"/>
      <c r="F339" s="20"/>
    </row>
    <row r="340" spans="4:6" ht="14" x14ac:dyDescent="0.3">
      <c r="D340" s="63"/>
      <c r="E340" s="63"/>
      <c r="F340" s="63"/>
    </row>
    <row r="341" spans="4:6" ht="14" x14ac:dyDescent="0.3">
      <c r="D341" s="63"/>
      <c r="E341" s="63"/>
      <c r="F341" s="63"/>
    </row>
    <row r="342" spans="4:6" ht="13" x14ac:dyDescent="0.3">
      <c r="D342" s="20"/>
      <c r="E342" s="20"/>
      <c r="F342" s="20"/>
    </row>
    <row r="345" spans="4:6" ht="14" x14ac:dyDescent="0.3">
      <c r="D345" s="70"/>
      <c r="E345" s="70"/>
      <c r="F345" s="70"/>
    </row>
    <row r="346" spans="4:6" ht="13" x14ac:dyDescent="0.3">
      <c r="D346" s="20"/>
      <c r="E346" s="20"/>
      <c r="F346" s="20"/>
    </row>
    <row r="347" spans="4:6" ht="13" x14ac:dyDescent="0.3">
      <c r="D347" s="20"/>
      <c r="E347" s="20"/>
      <c r="F347" s="20"/>
    </row>
    <row r="348" spans="4:6" ht="14" x14ac:dyDescent="0.3">
      <c r="D348" s="63"/>
      <c r="E348" s="63"/>
      <c r="F348" s="63"/>
    </row>
    <row r="349" spans="4:6" ht="14" x14ac:dyDescent="0.3">
      <c r="D349" s="63"/>
      <c r="E349" s="63"/>
      <c r="F349" s="63"/>
    </row>
    <row r="350" spans="4:6" ht="13" x14ac:dyDescent="0.3">
      <c r="D350" s="20"/>
      <c r="E350" s="20"/>
      <c r="F350" s="20"/>
    </row>
    <row r="353" spans="4:6" ht="14" x14ac:dyDescent="0.3">
      <c r="D353" s="70"/>
      <c r="E353" s="70"/>
      <c r="F353" s="70"/>
    </row>
    <row r="354" spans="4:6" ht="13" x14ac:dyDescent="0.3">
      <c r="D354" s="20"/>
      <c r="E354" s="20"/>
      <c r="F354" s="20"/>
    </row>
    <row r="355" spans="4:6" ht="13" x14ac:dyDescent="0.3">
      <c r="D355" s="20"/>
      <c r="E355" s="20"/>
      <c r="F355" s="20"/>
    </row>
    <row r="356" spans="4:6" ht="14" x14ac:dyDescent="0.3">
      <c r="D356" s="63"/>
      <c r="E356" s="63"/>
      <c r="F356" s="63"/>
    </row>
    <row r="357" spans="4:6" ht="14" x14ac:dyDescent="0.3">
      <c r="D357" s="63"/>
      <c r="E357" s="63"/>
      <c r="F357" s="63"/>
    </row>
    <row r="358" spans="4:6" ht="13" x14ac:dyDescent="0.3">
      <c r="D358" s="20"/>
      <c r="E358" s="20"/>
      <c r="F358" s="20"/>
    </row>
  </sheetData>
  <mergeCells count="1">
    <mergeCell ref="C2:H2"/>
  </mergeCells>
  <pageMargins left="0.25" right="0.25" top="0.75" bottom="0.75" header="0.3" footer="0.3"/>
  <pageSetup paperSize="9" scale="5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EA55-C83D-4807-A067-8589B5FB6214}">
  <dimension ref="A2:L358"/>
  <sheetViews>
    <sheetView workbookViewId="0">
      <selection activeCell="G3" sqref="G3"/>
    </sheetView>
  </sheetViews>
  <sheetFormatPr defaultRowHeight="12.5" x14ac:dyDescent="0.25"/>
  <cols>
    <col min="1" max="1" width="9.453125" style="3" customWidth="1"/>
    <col min="2" max="2" width="5.453125" style="3" customWidth="1"/>
    <col min="3" max="3" width="56.90625" style="3" customWidth="1"/>
    <col min="4" max="5" width="10.453125" style="2" customWidth="1"/>
    <col min="6" max="6" width="6.453125" style="2" customWidth="1"/>
    <col min="7" max="7" width="35.90625" style="3" customWidth="1"/>
    <col min="8" max="8" width="23.54296875" style="3" customWidth="1"/>
    <col min="9" max="249" width="8.7265625" style="3"/>
    <col min="250" max="250" width="9.453125" style="3" customWidth="1"/>
    <col min="251" max="251" width="67.36328125" style="3" customWidth="1"/>
    <col min="252" max="252" width="13.36328125" style="3" customWidth="1"/>
    <col min="253" max="505" width="8.7265625" style="3"/>
    <col min="506" max="506" width="9.453125" style="3" customWidth="1"/>
    <col min="507" max="507" width="67.36328125" style="3" customWidth="1"/>
    <col min="508" max="508" width="13.36328125" style="3" customWidth="1"/>
    <col min="509" max="761" width="8.7265625" style="3"/>
    <col min="762" max="762" width="9.453125" style="3" customWidth="1"/>
    <col min="763" max="763" width="67.36328125" style="3" customWidth="1"/>
    <col min="764" max="764" width="13.36328125" style="3" customWidth="1"/>
    <col min="765" max="1017" width="8.7265625" style="3"/>
    <col min="1018" max="1018" width="9.453125" style="3" customWidth="1"/>
    <col min="1019" max="1019" width="67.36328125" style="3" customWidth="1"/>
    <col min="1020" max="1020" width="13.36328125" style="3" customWidth="1"/>
    <col min="1021" max="1273" width="8.7265625" style="3"/>
    <col min="1274" max="1274" width="9.453125" style="3" customWidth="1"/>
    <col min="1275" max="1275" width="67.36328125" style="3" customWidth="1"/>
    <col min="1276" max="1276" width="13.36328125" style="3" customWidth="1"/>
    <col min="1277" max="1529" width="8.7265625" style="3"/>
    <col min="1530" max="1530" width="9.453125" style="3" customWidth="1"/>
    <col min="1531" max="1531" width="67.36328125" style="3" customWidth="1"/>
    <col min="1532" max="1532" width="13.36328125" style="3" customWidth="1"/>
    <col min="1533" max="1785" width="8.7265625" style="3"/>
    <col min="1786" max="1786" width="9.453125" style="3" customWidth="1"/>
    <col min="1787" max="1787" width="67.36328125" style="3" customWidth="1"/>
    <col min="1788" max="1788" width="13.36328125" style="3" customWidth="1"/>
    <col min="1789" max="2041" width="8.7265625" style="3"/>
    <col min="2042" max="2042" width="9.453125" style="3" customWidth="1"/>
    <col min="2043" max="2043" width="67.36328125" style="3" customWidth="1"/>
    <col min="2044" max="2044" width="13.36328125" style="3" customWidth="1"/>
    <col min="2045" max="2297" width="8.7265625" style="3"/>
    <col min="2298" max="2298" width="9.453125" style="3" customWidth="1"/>
    <col min="2299" max="2299" width="67.36328125" style="3" customWidth="1"/>
    <col min="2300" max="2300" width="13.36328125" style="3" customWidth="1"/>
    <col min="2301" max="2553" width="8.7265625" style="3"/>
    <col min="2554" max="2554" width="9.453125" style="3" customWidth="1"/>
    <col min="2555" max="2555" width="67.36328125" style="3" customWidth="1"/>
    <col min="2556" max="2556" width="13.36328125" style="3" customWidth="1"/>
    <col min="2557" max="2809" width="8.7265625" style="3"/>
    <col min="2810" max="2810" width="9.453125" style="3" customWidth="1"/>
    <col min="2811" max="2811" width="67.36328125" style="3" customWidth="1"/>
    <col min="2812" max="2812" width="13.36328125" style="3" customWidth="1"/>
    <col min="2813" max="3065" width="8.7265625" style="3"/>
    <col min="3066" max="3066" width="9.453125" style="3" customWidth="1"/>
    <col min="3067" max="3067" width="67.36328125" style="3" customWidth="1"/>
    <col min="3068" max="3068" width="13.36328125" style="3" customWidth="1"/>
    <col min="3069" max="3321" width="8.7265625" style="3"/>
    <col min="3322" max="3322" width="9.453125" style="3" customWidth="1"/>
    <col min="3323" max="3323" width="67.36328125" style="3" customWidth="1"/>
    <col min="3324" max="3324" width="13.36328125" style="3" customWidth="1"/>
    <col min="3325" max="3577" width="8.7265625" style="3"/>
    <col min="3578" max="3578" width="9.453125" style="3" customWidth="1"/>
    <col min="3579" max="3579" width="67.36328125" style="3" customWidth="1"/>
    <col min="3580" max="3580" width="13.36328125" style="3" customWidth="1"/>
    <col min="3581" max="3833" width="8.7265625" style="3"/>
    <col min="3834" max="3834" width="9.453125" style="3" customWidth="1"/>
    <col min="3835" max="3835" width="67.36328125" style="3" customWidth="1"/>
    <col min="3836" max="3836" width="13.36328125" style="3" customWidth="1"/>
    <col min="3837" max="4089" width="8.7265625" style="3"/>
    <col min="4090" max="4090" width="9.453125" style="3" customWidth="1"/>
    <col min="4091" max="4091" width="67.36328125" style="3" customWidth="1"/>
    <col min="4092" max="4092" width="13.36328125" style="3" customWidth="1"/>
    <col min="4093" max="4345" width="8.7265625" style="3"/>
    <col min="4346" max="4346" width="9.453125" style="3" customWidth="1"/>
    <col min="4347" max="4347" width="67.36328125" style="3" customWidth="1"/>
    <col min="4348" max="4348" width="13.36328125" style="3" customWidth="1"/>
    <col min="4349" max="4601" width="8.7265625" style="3"/>
    <col min="4602" max="4602" width="9.453125" style="3" customWidth="1"/>
    <col min="4603" max="4603" width="67.36328125" style="3" customWidth="1"/>
    <col min="4604" max="4604" width="13.36328125" style="3" customWidth="1"/>
    <col min="4605" max="4857" width="8.7265625" style="3"/>
    <col min="4858" max="4858" width="9.453125" style="3" customWidth="1"/>
    <col min="4859" max="4859" width="67.36328125" style="3" customWidth="1"/>
    <col min="4860" max="4860" width="13.36328125" style="3" customWidth="1"/>
    <col min="4861" max="5113" width="8.7265625" style="3"/>
    <col min="5114" max="5114" width="9.453125" style="3" customWidth="1"/>
    <col min="5115" max="5115" width="67.36328125" style="3" customWidth="1"/>
    <col min="5116" max="5116" width="13.36328125" style="3" customWidth="1"/>
    <col min="5117" max="5369" width="8.7265625" style="3"/>
    <col min="5370" max="5370" width="9.453125" style="3" customWidth="1"/>
    <col min="5371" max="5371" width="67.36328125" style="3" customWidth="1"/>
    <col min="5372" max="5372" width="13.36328125" style="3" customWidth="1"/>
    <col min="5373" max="5625" width="8.7265625" style="3"/>
    <col min="5626" max="5626" width="9.453125" style="3" customWidth="1"/>
    <col min="5627" max="5627" width="67.36328125" style="3" customWidth="1"/>
    <col min="5628" max="5628" width="13.36328125" style="3" customWidth="1"/>
    <col min="5629" max="5881" width="8.7265625" style="3"/>
    <col min="5882" max="5882" width="9.453125" style="3" customWidth="1"/>
    <col min="5883" max="5883" width="67.36328125" style="3" customWidth="1"/>
    <col min="5884" max="5884" width="13.36328125" style="3" customWidth="1"/>
    <col min="5885" max="6137" width="8.7265625" style="3"/>
    <col min="6138" max="6138" width="9.453125" style="3" customWidth="1"/>
    <col min="6139" max="6139" width="67.36328125" style="3" customWidth="1"/>
    <col min="6140" max="6140" width="13.36328125" style="3" customWidth="1"/>
    <col min="6141" max="6393" width="8.7265625" style="3"/>
    <col min="6394" max="6394" width="9.453125" style="3" customWidth="1"/>
    <col min="6395" max="6395" width="67.36328125" style="3" customWidth="1"/>
    <col min="6396" max="6396" width="13.36328125" style="3" customWidth="1"/>
    <col min="6397" max="6649" width="8.7265625" style="3"/>
    <col min="6650" max="6650" width="9.453125" style="3" customWidth="1"/>
    <col min="6651" max="6651" width="67.36328125" style="3" customWidth="1"/>
    <col min="6652" max="6652" width="13.36328125" style="3" customWidth="1"/>
    <col min="6653" max="6905" width="8.7265625" style="3"/>
    <col min="6906" max="6906" width="9.453125" style="3" customWidth="1"/>
    <col min="6907" max="6907" width="67.36328125" style="3" customWidth="1"/>
    <col min="6908" max="6908" width="13.36328125" style="3" customWidth="1"/>
    <col min="6909" max="7161" width="8.7265625" style="3"/>
    <col min="7162" max="7162" width="9.453125" style="3" customWidth="1"/>
    <col min="7163" max="7163" width="67.36328125" style="3" customWidth="1"/>
    <col min="7164" max="7164" width="13.36328125" style="3" customWidth="1"/>
    <col min="7165" max="7417" width="8.7265625" style="3"/>
    <col min="7418" max="7418" width="9.453125" style="3" customWidth="1"/>
    <col min="7419" max="7419" width="67.36328125" style="3" customWidth="1"/>
    <col min="7420" max="7420" width="13.36328125" style="3" customWidth="1"/>
    <col min="7421" max="7673" width="8.7265625" style="3"/>
    <col min="7674" max="7674" width="9.453125" style="3" customWidth="1"/>
    <col min="7675" max="7675" width="67.36328125" style="3" customWidth="1"/>
    <col min="7676" max="7676" width="13.36328125" style="3" customWidth="1"/>
    <col min="7677" max="7929" width="8.7265625" style="3"/>
    <col min="7930" max="7930" width="9.453125" style="3" customWidth="1"/>
    <col min="7931" max="7931" width="67.36328125" style="3" customWidth="1"/>
    <col min="7932" max="7932" width="13.36328125" style="3" customWidth="1"/>
    <col min="7933" max="8185" width="8.7265625" style="3"/>
    <col min="8186" max="8186" width="9.453125" style="3" customWidth="1"/>
    <col min="8187" max="8187" width="67.36328125" style="3" customWidth="1"/>
    <col min="8188" max="8188" width="13.36328125" style="3" customWidth="1"/>
    <col min="8189" max="8441" width="8.7265625" style="3"/>
    <col min="8442" max="8442" width="9.453125" style="3" customWidth="1"/>
    <col min="8443" max="8443" width="67.36328125" style="3" customWidth="1"/>
    <col min="8444" max="8444" width="13.36328125" style="3" customWidth="1"/>
    <col min="8445" max="8697" width="8.7265625" style="3"/>
    <col min="8698" max="8698" width="9.453125" style="3" customWidth="1"/>
    <col min="8699" max="8699" width="67.36328125" style="3" customWidth="1"/>
    <col min="8700" max="8700" width="13.36328125" style="3" customWidth="1"/>
    <col min="8701" max="8953" width="8.7265625" style="3"/>
    <col min="8954" max="8954" width="9.453125" style="3" customWidth="1"/>
    <col min="8955" max="8955" width="67.36328125" style="3" customWidth="1"/>
    <col min="8956" max="8956" width="13.36328125" style="3" customWidth="1"/>
    <col min="8957" max="9209" width="8.7265625" style="3"/>
    <col min="9210" max="9210" width="9.453125" style="3" customWidth="1"/>
    <col min="9211" max="9211" width="67.36328125" style="3" customWidth="1"/>
    <col min="9212" max="9212" width="13.36328125" style="3" customWidth="1"/>
    <col min="9213" max="9465" width="8.7265625" style="3"/>
    <col min="9466" max="9466" width="9.453125" style="3" customWidth="1"/>
    <col min="9467" max="9467" width="67.36328125" style="3" customWidth="1"/>
    <col min="9468" max="9468" width="13.36328125" style="3" customWidth="1"/>
    <col min="9469" max="9721" width="8.7265625" style="3"/>
    <col min="9722" max="9722" width="9.453125" style="3" customWidth="1"/>
    <col min="9723" max="9723" width="67.36328125" style="3" customWidth="1"/>
    <col min="9724" max="9724" width="13.36328125" style="3" customWidth="1"/>
    <col min="9725" max="9977" width="8.7265625" style="3"/>
    <col min="9978" max="9978" width="9.453125" style="3" customWidth="1"/>
    <col min="9979" max="9979" width="67.36328125" style="3" customWidth="1"/>
    <col min="9980" max="9980" width="13.36328125" style="3" customWidth="1"/>
    <col min="9981" max="10233" width="8.7265625" style="3"/>
    <col min="10234" max="10234" width="9.453125" style="3" customWidth="1"/>
    <col min="10235" max="10235" width="67.36328125" style="3" customWidth="1"/>
    <col min="10236" max="10236" width="13.36328125" style="3" customWidth="1"/>
    <col min="10237" max="10489" width="8.7265625" style="3"/>
    <col min="10490" max="10490" width="9.453125" style="3" customWidth="1"/>
    <col min="10491" max="10491" width="67.36328125" style="3" customWidth="1"/>
    <col min="10492" max="10492" width="13.36328125" style="3" customWidth="1"/>
    <col min="10493" max="10745" width="8.7265625" style="3"/>
    <col min="10746" max="10746" width="9.453125" style="3" customWidth="1"/>
    <col min="10747" max="10747" width="67.36328125" style="3" customWidth="1"/>
    <col min="10748" max="10748" width="13.36328125" style="3" customWidth="1"/>
    <col min="10749" max="11001" width="8.7265625" style="3"/>
    <col min="11002" max="11002" width="9.453125" style="3" customWidth="1"/>
    <col min="11003" max="11003" width="67.36328125" style="3" customWidth="1"/>
    <col min="11004" max="11004" width="13.36328125" style="3" customWidth="1"/>
    <col min="11005" max="11257" width="8.7265625" style="3"/>
    <col min="11258" max="11258" width="9.453125" style="3" customWidth="1"/>
    <col min="11259" max="11259" width="67.36328125" style="3" customWidth="1"/>
    <col min="11260" max="11260" width="13.36328125" style="3" customWidth="1"/>
    <col min="11261" max="11513" width="8.7265625" style="3"/>
    <col min="11514" max="11514" width="9.453125" style="3" customWidth="1"/>
    <col min="11515" max="11515" width="67.36328125" style="3" customWidth="1"/>
    <col min="11516" max="11516" width="13.36328125" style="3" customWidth="1"/>
    <col min="11517" max="11769" width="8.7265625" style="3"/>
    <col min="11770" max="11770" width="9.453125" style="3" customWidth="1"/>
    <col min="11771" max="11771" width="67.36328125" style="3" customWidth="1"/>
    <col min="11772" max="11772" width="13.36328125" style="3" customWidth="1"/>
    <col min="11773" max="12025" width="8.7265625" style="3"/>
    <col min="12026" max="12026" width="9.453125" style="3" customWidth="1"/>
    <col min="12027" max="12027" width="67.36328125" style="3" customWidth="1"/>
    <col min="12028" max="12028" width="13.36328125" style="3" customWidth="1"/>
    <col min="12029" max="12281" width="8.7265625" style="3"/>
    <col min="12282" max="12282" width="9.453125" style="3" customWidth="1"/>
    <col min="12283" max="12283" width="67.36328125" style="3" customWidth="1"/>
    <col min="12284" max="12284" width="13.36328125" style="3" customWidth="1"/>
    <col min="12285" max="12537" width="8.7265625" style="3"/>
    <col min="12538" max="12538" width="9.453125" style="3" customWidth="1"/>
    <col min="12539" max="12539" width="67.36328125" style="3" customWidth="1"/>
    <col min="12540" max="12540" width="13.36328125" style="3" customWidth="1"/>
    <col min="12541" max="12793" width="8.7265625" style="3"/>
    <col min="12794" max="12794" width="9.453125" style="3" customWidth="1"/>
    <col min="12795" max="12795" width="67.36328125" style="3" customWidth="1"/>
    <col min="12796" max="12796" width="13.36328125" style="3" customWidth="1"/>
    <col min="12797" max="13049" width="8.7265625" style="3"/>
    <col min="13050" max="13050" width="9.453125" style="3" customWidth="1"/>
    <col min="13051" max="13051" width="67.36328125" style="3" customWidth="1"/>
    <col min="13052" max="13052" width="13.36328125" style="3" customWidth="1"/>
    <col min="13053" max="13305" width="8.7265625" style="3"/>
    <col min="13306" max="13306" width="9.453125" style="3" customWidth="1"/>
    <col min="13307" max="13307" width="67.36328125" style="3" customWidth="1"/>
    <col min="13308" max="13308" width="13.36328125" style="3" customWidth="1"/>
    <col min="13309" max="13561" width="8.7265625" style="3"/>
    <col min="13562" max="13562" width="9.453125" style="3" customWidth="1"/>
    <col min="13563" max="13563" width="67.36328125" style="3" customWidth="1"/>
    <col min="13564" max="13564" width="13.36328125" style="3" customWidth="1"/>
    <col min="13565" max="13817" width="8.7265625" style="3"/>
    <col min="13818" max="13818" width="9.453125" style="3" customWidth="1"/>
    <col min="13819" max="13819" width="67.36328125" style="3" customWidth="1"/>
    <col min="13820" max="13820" width="13.36328125" style="3" customWidth="1"/>
    <col min="13821" max="14073" width="8.7265625" style="3"/>
    <col min="14074" max="14074" width="9.453125" style="3" customWidth="1"/>
    <col min="14075" max="14075" width="67.36328125" style="3" customWidth="1"/>
    <col min="14076" max="14076" width="13.36328125" style="3" customWidth="1"/>
    <col min="14077" max="14329" width="8.7265625" style="3"/>
    <col min="14330" max="14330" width="9.453125" style="3" customWidth="1"/>
    <col min="14331" max="14331" width="67.36328125" style="3" customWidth="1"/>
    <col min="14332" max="14332" width="13.36328125" style="3" customWidth="1"/>
    <col min="14333" max="14585" width="8.7265625" style="3"/>
    <col min="14586" max="14586" width="9.453125" style="3" customWidth="1"/>
    <col min="14587" max="14587" width="67.36328125" style="3" customWidth="1"/>
    <col min="14588" max="14588" width="13.36328125" style="3" customWidth="1"/>
    <col min="14589" max="14841" width="8.7265625" style="3"/>
    <col min="14842" max="14842" width="9.453125" style="3" customWidth="1"/>
    <col min="14843" max="14843" width="67.36328125" style="3" customWidth="1"/>
    <col min="14844" max="14844" width="13.36328125" style="3" customWidth="1"/>
    <col min="14845" max="15097" width="8.7265625" style="3"/>
    <col min="15098" max="15098" width="9.453125" style="3" customWidth="1"/>
    <col min="15099" max="15099" width="67.36328125" style="3" customWidth="1"/>
    <col min="15100" max="15100" width="13.36328125" style="3" customWidth="1"/>
    <col min="15101" max="15353" width="8.7265625" style="3"/>
    <col min="15354" max="15354" width="9.453125" style="3" customWidth="1"/>
    <col min="15355" max="15355" width="67.36328125" style="3" customWidth="1"/>
    <col min="15356" max="15356" width="13.36328125" style="3" customWidth="1"/>
    <col min="15357" max="15609" width="8.7265625" style="3"/>
    <col min="15610" max="15610" width="9.453125" style="3" customWidth="1"/>
    <col min="15611" max="15611" width="67.36328125" style="3" customWidth="1"/>
    <col min="15612" max="15612" width="13.36328125" style="3" customWidth="1"/>
    <col min="15613" max="15865" width="8.7265625" style="3"/>
    <col min="15866" max="15866" width="9.453125" style="3" customWidth="1"/>
    <col min="15867" max="15867" width="67.36328125" style="3" customWidth="1"/>
    <col min="15868" max="15868" width="13.36328125" style="3" customWidth="1"/>
    <col min="15869" max="16121" width="8.7265625" style="3"/>
    <col min="16122" max="16122" width="9.453125" style="3" customWidth="1"/>
    <col min="16123" max="16123" width="67.36328125" style="3" customWidth="1"/>
    <col min="16124" max="16124" width="13.36328125" style="3" customWidth="1"/>
    <col min="16125" max="16384" width="8.7265625" style="3"/>
  </cols>
  <sheetData>
    <row r="2" spans="1:12" s="90" customFormat="1" ht="18.5" thickBot="1" x14ac:dyDescent="0.45">
      <c r="C2" s="91" t="s">
        <v>455</v>
      </c>
      <c r="D2" s="92"/>
      <c r="E2" s="92"/>
      <c r="F2" s="92"/>
    </row>
    <row r="3" spans="1:12" ht="65.5" thickBot="1" x14ac:dyDescent="0.35">
      <c r="B3" s="17" t="s">
        <v>220</v>
      </c>
      <c r="C3" s="4" t="s">
        <v>0</v>
      </c>
      <c r="D3" s="5" t="s">
        <v>391</v>
      </c>
      <c r="E3" s="5" t="s">
        <v>393</v>
      </c>
      <c r="F3" s="6"/>
      <c r="K3" s="6"/>
      <c r="L3" s="6"/>
    </row>
    <row r="4" spans="1:12" ht="13.5" thickBot="1" x14ac:dyDescent="0.35">
      <c r="C4" s="8"/>
      <c r="D4" s="9" t="s">
        <v>1</v>
      </c>
      <c r="E4" s="9" t="s">
        <v>1</v>
      </c>
      <c r="F4" s="10"/>
    </row>
    <row r="5" spans="1:12" ht="16" thickBot="1" x14ac:dyDescent="0.4">
      <c r="B5" s="3" t="s">
        <v>221</v>
      </c>
      <c r="C5" s="11" t="s">
        <v>2</v>
      </c>
      <c r="D5" s="12">
        <f t="shared" ref="D5:E5" si="0">SUM(D6,D12,D13,D14,D33,D41)</f>
        <v>361195</v>
      </c>
      <c r="E5" s="12">
        <f t="shared" si="0"/>
        <v>350284</v>
      </c>
      <c r="F5" s="13"/>
    </row>
    <row r="6" spans="1:12" ht="14" x14ac:dyDescent="0.3">
      <c r="A6" s="3" t="s">
        <v>157</v>
      </c>
      <c r="B6" s="3" t="s">
        <v>222</v>
      </c>
      <c r="C6" s="14" t="s">
        <v>3</v>
      </c>
      <c r="D6" s="15">
        <f>SUM(D7,D8,D11)</f>
        <v>12483</v>
      </c>
      <c r="E6" s="15">
        <f>SUM(E7,E8,E11)</f>
        <v>7134</v>
      </c>
      <c r="F6" s="16"/>
    </row>
    <row r="7" spans="1:12" ht="13" x14ac:dyDescent="0.3">
      <c r="B7" s="3" t="s">
        <v>223</v>
      </c>
      <c r="C7" s="18" t="s">
        <v>4</v>
      </c>
      <c r="D7" s="19">
        <v>0</v>
      </c>
      <c r="E7" s="19">
        <v>0</v>
      </c>
      <c r="F7" s="20"/>
    </row>
    <row r="8" spans="1:12" ht="13" x14ac:dyDescent="0.3">
      <c r="A8" s="3" t="s">
        <v>158</v>
      </c>
      <c r="B8" s="3" t="s">
        <v>224</v>
      </c>
      <c r="C8" s="18" t="s">
        <v>5</v>
      </c>
      <c r="D8" s="19">
        <f>SUM(D9:D10)</f>
        <v>12483</v>
      </c>
      <c r="E8" s="19">
        <f>SUM(E9:E10)</f>
        <v>7134</v>
      </c>
      <c r="F8" s="20"/>
    </row>
    <row r="9" spans="1:12" ht="21" customHeight="1" x14ac:dyDescent="0.25">
      <c r="B9" s="3" t="s">
        <v>225</v>
      </c>
      <c r="C9" s="21" t="s">
        <v>6</v>
      </c>
      <c r="D9" s="22">
        <v>134</v>
      </c>
      <c r="E9" s="22">
        <v>134</v>
      </c>
    </row>
    <row r="10" spans="1:12" ht="28.5" customHeight="1" x14ac:dyDescent="0.25">
      <c r="B10" s="3" t="s">
        <v>226</v>
      </c>
      <c r="C10" s="23" t="s">
        <v>7</v>
      </c>
      <c r="D10" s="22">
        <v>12349</v>
      </c>
      <c r="E10" s="22">
        <v>7000</v>
      </c>
      <c r="G10" s="17"/>
    </row>
    <row r="11" spans="1:12" ht="13" x14ac:dyDescent="0.3">
      <c r="A11" s="3" t="s">
        <v>159</v>
      </c>
      <c r="B11" s="3" t="s">
        <v>227</v>
      </c>
      <c r="C11" s="18" t="s">
        <v>8</v>
      </c>
      <c r="D11" s="19">
        <v>0</v>
      </c>
      <c r="E11" s="19">
        <v>0</v>
      </c>
      <c r="F11" s="20"/>
    </row>
    <row r="12" spans="1:12" ht="14" x14ac:dyDescent="0.3">
      <c r="A12" s="3" t="s">
        <v>160</v>
      </c>
      <c r="B12" s="3" t="s">
        <v>228</v>
      </c>
      <c r="C12" s="24" t="s">
        <v>9</v>
      </c>
      <c r="D12" s="25">
        <v>0</v>
      </c>
      <c r="E12" s="25">
        <v>0</v>
      </c>
      <c r="F12" s="16"/>
    </row>
    <row r="13" spans="1:12" ht="14" x14ac:dyDescent="0.3">
      <c r="A13" s="3" t="s">
        <v>161</v>
      </c>
      <c r="B13" s="3" t="s">
        <v>229</v>
      </c>
      <c r="C13" s="24" t="s">
        <v>10</v>
      </c>
      <c r="D13" s="25">
        <v>0</v>
      </c>
      <c r="E13" s="25">
        <v>0</v>
      </c>
      <c r="F13" s="16"/>
    </row>
    <row r="14" spans="1:12" ht="14" x14ac:dyDescent="0.3">
      <c r="A14" s="3" t="s">
        <v>162</v>
      </c>
      <c r="B14" s="3" t="s">
        <v>230</v>
      </c>
      <c r="C14" s="24" t="s">
        <v>11</v>
      </c>
      <c r="D14" s="26">
        <f>SUM(D15:D20,D25,D32:D32)</f>
        <v>65976</v>
      </c>
      <c r="E14" s="26">
        <f>SUM(E15:E20,E25,E32:E32)</f>
        <v>65120</v>
      </c>
      <c r="F14" s="27"/>
    </row>
    <row r="15" spans="1:12" ht="13" x14ac:dyDescent="0.3">
      <c r="A15" s="3" t="s">
        <v>163</v>
      </c>
      <c r="B15" s="3" t="s">
        <v>231</v>
      </c>
      <c r="C15" s="18" t="s">
        <v>12</v>
      </c>
      <c r="D15" s="19">
        <v>4</v>
      </c>
      <c r="E15" s="19">
        <v>0</v>
      </c>
      <c r="F15" s="20"/>
    </row>
    <row r="16" spans="1:12" ht="13" x14ac:dyDescent="0.3">
      <c r="A16" s="3" t="s">
        <v>164</v>
      </c>
      <c r="B16" s="3" t="s">
        <v>232</v>
      </c>
      <c r="C16" s="18" t="s">
        <v>13</v>
      </c>
      <c r="D16" s="19"/>
      <c r="E16" s="19"/>
      <c r="F16" s="20"/>
    </row>
    <row r="17" spans="1:7" ht="13" x14ac:dyDescent="0.3">
      <c r="A17" s="3" t="s">
        <v>165</v>
      </c>
      <c r="B17" s="3" t="s">
        <v>233</v>
      </c>
      <c r="C17" s="18" t="s">
        <v>14</v>
      </c>
      <c r="D17" s="19"/>
      <c r="E17" s="19"/>
      <c r="F17" s="20"/>
    </row>
    <row r="18" spans="1:7" ht="13" x14ac:dyDescent="0.3">
      <c r="A18" s="3" t="s">
        <v>166</v>
      </c>
      <c r="B18" s="3" t="s">
        <v>234</v>
      </c>
      <c r="C18" s="18" t="s">
        <v>15</v>
      </c>
      <c r="D18" s="19"/>
      <c r="E18" s="19">
        <v>0</v>
      </c>
      <c r="F18" s="20"/>
    </row>
    <row r="19" spans="1:7" ht="13" x14ac:dyDescent="0.3">
      <c r="A19" s="3" t="s">
        <v>167</v>
      </c>
      <c r="B19" s="3" t="s">
        <v>235</v>
      </c>
      <c r="C19" s="18" t="s">
        <v>16</v>
      </c>
      <c r="D19" s="19">
        <v>203</v>
      </c>
      <c r="E19" s="19">
        <v>100</v>
      </c>
      <c r="F19" s="20"/>
      <c r="G19" s="17"/>
    </row>
    <row r="20" spans="1:7" ht="13" x14ac:dyDescent="0.3">
      <c r="A20" s="3" t="s">
        <v>168</v>
      </c>
      <c r="B20" s="3" t="s">
        <v>236</v>
      </c>
      <c r="C20" s="18" t="s">
        <v>17</v>
      </c>
      <c r="D20" s="28">
        <f>SUM(D24,D23,D22,D21)</f>
        <v>2315</v>
      </c>
      <c r="E20" s="28">
        <f>SUM(E24,E23,E22,E21)</f>
        <v>6020</v>
      </c>
      <c r="F20" s="29"/>
    </row>
    <row r="21" spans="1:7" ht="13" x14ac:dyDescent="0.3">
      <c r="B21" s="3" t="s">
        <v>237</v>
      </c>
      <c r="C21" s="30" t="s">
        <v>18</v>
      </c>
      <c r="D21" s="22">
        <v>0</v>
      </c>
      <c r="E21" s="22">
        <v>0</v>
      </c>
    </row>
    <row r="22" spans="1:7" ht="13" x14ac:dyDescent="0.3">
      <c r="B22" s="3" t="s">
        <v>238</v>
      </c>
      <c r="C22" s="31" t="s">
        <v>19</v>
      </c>
      <c r="D22" s="22">
        <v>0</v>
      </c>
      <c r="E22" s="22">
        <v>0</v>
      </c>
    </row>
    <row r="23" spans="1:7" ht="13" x14ac:dyDescent="0.3">
      <c r="B23" s="3" t="s">
        <v>239</v>
      </c>
      <c r="C23" s="31" t="s">
        <v>20</v>
      </c>
      <c r="D23" s="37">
        <v>1844</v>
      </c>
      <c r="E23" s="37">
        <v>5520</v>
      </c>
      <c r="F23" s="32"/>
      <c r="G23" s="17"/>
    </row>
    <row r="24" spans="1:7" ht="13" x14ac:dyDescent="0.3">
      <c r="B24" s="3" t="s">
        <v>240</v>
      </c>
      <c r="C24" s="18" t="s">
        <v>21</v>
      </c>
      <c r="D24" s="22">
        <v>471</v>
      </c>
      <c r="E24" s="22">
        <v>500</v>
      </c>
    </row>
    <row r="25" spans="1:7" ht="13" x14ac:dyDescent="0.3">
      <c r="A25" s="3" t="s">
        <v>169</v>
      </c>
      <c r="B25" s="3" t="s">
        <v>241</v>
      </c>
      <c r="C25" s="18" t="s">
        <v>22</v>
      </c>
      <c r="D25" s="19">
        <f>SUM(D26:D31)</f>
        <v>63454</v>
      </c>
      <c r="E25" s="19">
        <f>SUM(E26:E31)</f>
        <v>59000</v>
      </c>
      <c r="F25" s="20"/>
    </row>
    <row r="26" spans="1:7" ht="13" x14ac:dyDescent="0.3">
      <c r="B26" s="3" t="s">
        <v>242</v>
      </c>
      <c r="C26" s="21" t="s">
        <v>23</v>
      </c>
      <c r="D26" s="19"/>
      <c r="E26" s="19"/>
      <c r="F26" s="20"/>
    </row>
    <row r="27" spans="1:7" x14ac:dyDescent="0.25">
      <c r="B27" s="3" t="s">
        <v>243</v>
      </c>
      <c r="C27" s="21" t="s">
        <v>24</v>
      </c>
      <c r="D27" s="22">
        <v>0</v>
      </c>
      <c r="E27" s="22">
        <v>0</v>
      </c>
    </row>
    <row r="28" spans="1:7" x14ac:dyDescent="0.25">
      <c r="B28" s="3" t="s">
        <v>244</v>
      </c>
      <c r="C28" s="21" t="s">
        <v>25</v>
      </c>
      <c r="D28" s="22">
        <v>0</v>
      </c>
      <c r="E28" s="22">
        <v>0</v>
      </c>
    </row>
    <row r="29" spans="1:7" ht="13" x14ac:dyDescent="0.3">
      <c r="B29" s="3" t="s">
        <v>245</v>
      </c>
      <c r="C29" s="21" t="s">
        <v>26</v>
      </c>
      <c r="D29" s="19"/>
      <c r="E29" s="19"/>
      <c r="F29" s="20"/>
    </row>
    <row r="30" spans="1:7" ht="27" customHeight="1" x14ac:dyDescent="0.25">
      <c r="B30" s="3" t="s">
        <v>246</v>
      </c>
      <c r="C30" s="21" t="s">
        <v>27</v>
      </c>
      <c r="D30" s="22">
        <v>59280</v>
      </c>
      <c r="E30" s="22">
        <v>57000</v>
      </c>
    </row>
    <row r="31" spans="1:7" x14ac:dyDescent="0.25">
      <c r="B31" s="3" t="s">
        <v>247</v>
      </c>
      <c r="C31" s="21" t="s">
        <v>28</v>
      </c>
      <c r="D31" s="22">
        <v>4174</v>
      </c>
      <c r="E31" s="22">
        <v>2000</v>
      </c>
    </row>
    <row r="32" spans="1:7" ht="14" x14ac:dyDescent="0.3">
      <c r="A32" s="3" t="s">
        <v>170</v>
      </c>
      <c r="B32" s="3" t="s">
        <v>248</v>
      </c>
      <c r="C32" s="24" t="s">
        <v>29</v>
      </c>
      <c r="D32" s="33">
        <v>0</v>
      </c>
      <c r="E32" s="33">
        <v>0</v>
      </c>
      <c r="F32" s="34"/>
    </row>
    <row r="33" spans="1:7" ht="14" x14ac:dyDescent="0.3">
      <c r="A33" s="3" t="s">
        <v>171</v>
      </c>
      <c r="B33" s="3" t="s">
        <v>249</v>
      </c>
      <c r="C33" s="24" t="s">
        <v>30</v>
      </c>
      <c r="D33" s="26">
        <f>SUM(D34,D40)</f>
        <v>282736</v>
      </c>
      <c r="E33" s="26">
        <f>SUM(E34,E40)</f>
        <v>278030</v>
      </c>
      <c r="F33" s="27"/>
    </row>
    <row r="34" spans="1:7" ht="13" x14ac:dyDescent="0.3">
      <c r="A34" s="3" t="s">
        <v>172</v>
      </c>
      <c r="B34" s="3" t="s">
        <v>250</v>
      </c>
      <c r="C34" s="18" t="s">
        <v>31</v>
      </c>
      <c r="D34" s="35">
        <f>SUM(D39,D35)</f>
        <v>112368</v>
      </c>
      <c r="E34" s="35">
        <f>SUM(E39,E35)</f>
        <v>114030</v>
      </c>
      <c r="F34" s="36"/>
    </row>
    <row r="35" spans="1:7" ht="13" x14ac:dyDescent="0.3">
      <c r="B35" s="3" t="s">
        <v>251</v>
      </c>
      <c r="C35" s="18" t="s">
        <v>32</v>
      </c>
      <c r="D35" s="37">
        <f>SUM(D36:D37)</f>
        <v>112368</v>
      </c>
      <c r="E35" s="37">
        <f>SUM(E36:E37)</f>
        <v>114030</v>
      </c>
      <c r="F35" s="38"/>
    </row>
    <row r="36" spans="1:7" ht="13" x14ac:dyDescent="0.3">
      <c r="B36" s="3" t="s">
        <v>252</v>
      </c>
      <c r="C36" s="39" t="s">
        <v>211</v>
      </c>
      <c r="D36" s="40">
        <v>106190</v>
      </c>
      <c r="E36" s="40">
        <v>111662</v>
      </c>
      <c r="F36" s="41"/>
    </row>
    <row r="37" spans="1:7" ht="57" customHeight="1" x14ac:dyDescent="0.3">
      <c r="B37" s="3" t="s">
        <v>253</v>
      </c>
      <c r="C37" s="39" t="s">
        <v>33</v>
      </c>
      <c r="D37" s="40">
        <v>6178</v>
      </c>
      <c r="E37" s="40">
        <v>2368</v>
      </c>
      <c r="F37" s="41"/>
    </row>
    <row r="38" spans="1:7" ht="13" x14ac:dyDescent="0.3">
      <c r="B38" s="3" t="s">
        <v>254</v>
      </c>
      <c r="C38" s="39" t="s">
        <v>34</v>
      </c>
      <c r="D38" s="22"/>
      <c r="E38" s="22"/>
    </row>
    <row r="39" spans="1:7" ht="13" x14ac:dyDescent="0.3">
      <c r="B39" s="3" t="s">
        <v>255</v>
      </c>
      <c r="C39" s="31" t="s">
        <v>35</v>
      </c>
      <c r="D39" s="22">
        <v>0</v>
      </c>
      <c r="E39" s="22">
        <v>0</v>
      </c>
    </row>
    <row r="40" spans="1:7" ht="13" x14ac:dyDescent="0.3">
      <c r="A40" s="3" t="s">
        <v>173</v>
      </c>
      <c r="B40" s="3" t="s">
        <v>256</v>
      </c>
      <c r="C40" s="18" t="s">
        <v>36</v>
      </c>
      <c r="D40" s="19">
        <v>170368</v>
      </c>
      <c r="E40" s="19">
        <v>164000</v>
      </c>
      <c r="F40" s="20"/>
      <c r="G40" s="93"/>
    </row>
    <row r="41" spans="1:7" ht="14.5" thickBot="1" x14ac:dyDescent="0.35">
      <c r="B41" s="3" t="s">
        <v>257</v>
      </c>
      <c r="C41" s="42" t="s">
        <v>37</v>
      </c>
      <c r="D41" s="43">
        <v>0</v>
      </c>
      <c r="E41" s="43">
        <v>0</v>
      </c>
      <c r="F41" s="16"/>
    </row>
    <row r="42" spans="1:7" ht="14.5" thickBot="1" x14ac:dyDescent="0.35">
      <c r="B42" s="3" t="s">
        <v>258</v>
      </c>
      <c r="C42" s="44"/>
      <c r="D42" s="45"/>
      <c r="E42" s="45"/>
      <c r="F42" s="20"/>
    </row>
    <row r="43" spans="1:7" ht="16" thickBot="1" x14ac:dyDescent="0.4">
      <c r="A43" s="3" t="s">
        <v>209</v>
      </c>
      <c r="B43" s="3" t="s">
        <v>259</v>
      </c>
      <c r="C43" s="46" t="s">
        <v>38</v>
      </c>
      <c r="D43" s="12">
        <f>SUM(D44,D52,D69,D85,D86,D101,D114,D116,D118,D120,)</f>
        <v>361036</v>
      </c>
      <c r="E43" s="12">
        <f>SUM(E44,E52,E69,E85,E86,E101,E116,E118,E120,)</f>
        <v>350284</v>
      </c>
      <c r="F43" s="13"/>
    </row>
    <row r="44" spans="1:7" ht="14" x14ac:dyDescent="0.3">
      <c r="A44" s="3" t="s">
        <v>174</v>
      </c>
      <c r="B44" s="3" t="s">
        <v>260</v>
      </c>
      <c r="C44" s="14" t="s">
        <v>39</v>
      </c>
      <c r="D44" s="25">
        <f>SUM(D45,D46,D47,D51)</f>
        <v>29916</v>
      </c>
      <c r="E44" s="25">
        <f>SUM(E45,E46,E47,E51)</f>
        <v>31110</v>
      </c>
      <c r="F44" s="16"/>
    </row>
    <row r="45" spans="1:7" ht="13" x14ac:dyDescent="0.3">
      <c r="A45" s="3" t="s">
        <v>175</v>
      </c>
      <c r="B45" s="3" t="s">
        <v>261</v>
      </c>
      <c r="C45" s="18" t="s">
        <v>40</v>
      </c>
      <c r="D45" s="35">
        <v>23874</v>
      </c>
      <c r="E45" s="35">
        <v>25000</v>
      </c>
      <c r="F45" s="36"/>
    </row>
    <row r="46" spans="1:7" ht="13" x14ac:dyDescent="0.3">
      <c r="A46" s="3" t="s">
        <v>176</v>
      </c>
      <c r="B46" s="3" t="s">
        <v>262</v>
      </c>
      <c r="C46" s="18" t="s">
        <v>41</v>
      </c>
      <c r="D46" s="19">
        <v>5548</v>
      </c>
      <c r="E46" s="19">
        <v>5600</v>
      </c>
      <c r="F46" s="20"/>
    </row>
    <row r="47" spans="1:7" ht="13" x14ac:dyDescent="0.3">
      <c r="A47" s="3" t="s">
        <v>177</v>
      </c>
      <c r="B47" s="3" t="s">
        <v>263</v>
      </c>
      <c r="C47" s="18" t="s">
        <v>42</v>
      </c>
      <c r="D47" s="19">
        <f>SUM(D48:D50)</f>
        <v>494</v>
      </c>
      <c r="E47" s="19">
        <f>SUM(E48:E50)</f>
        <v>510</v>
      </c>
      <c r="F47" s="20"/>
    </row>
    <row r="48" spans="1:7" x14ac:dyDescent="0.25">
      <c r="B48" s="3" t="s">
        <v>264</v>
      </c>
      <c r="C48" s="21" t="s">
        <v>43</v>
      </c>
      <c r="D48" s="22">
        <v>69</v>
      </c>
      <c r="E48" s="22">
        <v>70</v>
      </c>
    </row>
    <row r="49" spans="1:7" x14ac:dyDescent="0.25">
      <c r="B49" s="3" t="s">
        <v>265</v>
      </c>
      <c r="C49" s="21" t="s">
        <v>44</v>
      </c>
      <c r="D49" s="22">
        <v>274</v>
      </c>
      <c r="E49" s="22">
        <v>280</v>
      </c>
    </row>
    <row r="50" spans="1:7" x14ac:dyDescent="0.25">
      <c r="B50" s="3" t="s">
        <v>266</v>
      </c>
      <c r="C50" s="21" t="s">
        <v>45</v>
      </c>
      <c r="D50" s="22">
        <v>151</v>
      </c>
      <c r="E50" s="22">
        <v>160</v>
      </c>
    </row>
    <row r="51" spans="1:7" ht="13" x14ac:dyDescent="0.3">
      <c r="A51" s="3" t="s">
        <v>178</v>
      </c>
      <c r="B51" s="3" t="s">
        <v>267</v>
      </c>
      <c r="C51" s="18" t="s">
        <v>46</v>
      </c>
      <c r="D51" s="19"/>
      <c r="E51" s="19"/>
      <c r="F51" s="20"/>
    </row>
    <row r="52" spans="1:7" ht="14" x14ac:dyDescent="0.3">
      <c r="A52" s="3" t="s">
        <v>179</v>
      </c>
      <c r="B52" s="3" t="s">
        <v>268</v>
      </c>
      <c r="C52" s="24" t="s">
        <v>47</v>
      </c>
      <c r="D52" s="26">
        <f>SUM(D53,D56,D57,D59)</f>
        <v>79270</v>
      </c>
      <c r="E52" s="26">
        <f>SUM(E53,E56,E57,E59)</f>
        <v>59391</v>
      </c>
      <c r="F52" s="27"/>
    </row>
    <row r="53" spans="1:7" ht="13" x14ac:dyDescent="0.3">
      <c r="A53" s="3" t="s">
        <v>180</v>
      </c>
      <c r="B53" s="3" t="s">
        <v>269</v>
      </c>
      <c r="C53" s="18" t="s">
        <v>48</v>
      </c>
      <c r="D53" s="35">
        <f>SUM(D54:D55)</f>
        <v>13179</v>
      </c>
      <c r="E53" s="35">
        <f>SUM(E54:E55)</f>
        <v>11200</v>
      </c>
      <c r="F53" s="36"/>
    </row>
    <row r="54" spans="1:7" x14ac:dyDescent="0.25">
      <c r="B54" s="3" t="s">
        <v>270</v>
      </c>
      <c r="C54" s="21" t="s">
        <v>49</v>
      </c>
      <c r="D54" s="22">
        <v>1108</v>
      </c>
      <c r="E54" s="22">
        <v>1200</v>
      </c>
    </row>
    <row r="55" spans="1:7" x14ac:dyDescent="0.25">
      <c r="B55" s="3" t="s">
        <v>271</v>
      </c>
      <c r="C55" s="21" t="s">
        <v>50</v>
      </c>
      <c r="D55" s="22">
        <v>12071</v>
      </c>
      <c r="E55" s="22">
        <v>10000</v>
      </c>
    </row>
    <row r="56" spans="1:7" ht="13" x14ac:dyDescent="0.3">
      <c r="A56" s="3" t="s">
        <v>181</v>
      </c>
      <c r="B56" s="3" t="s">
        <v>272</v>
      </c>
      <c r="C56" s="18" t="s">
        <v>51</v>
      </c>
      <c r="D56" s="35">
        <v>6192</v>
      </c>
      <c r="E56" s="35">
        <v>4000</v>
      </c>
      <c r="F56" s="36"/>
    </row>
    <row r="57" spans="1:7" ht="13" x14ac:dyDescent="0.3">
      <c r="A57" s="3" t="s">
        <v>182</v>
      </c>
      <c r="B57" s="3" t="s">
        <v>273</v>
      </c>
      <c r="C57" s="18" t="s">
        <v>52</v>
      </c>
      <c r="D57" s="19">
        <v>247</v>
      </c>
      <c r="E57" s="19">
        <v>250</v>
      </c>
      <c r="F57" s="20"/>
    </row>
    <row r="58" spans="1:7" ht="13" x14ac:dyDescent="0.3">
      <c r="A58" s="3" t="s">
        <v>210</v>
      </c>
      <c r="B58" s="3" t="s">
        <v>274</v>
      </c>
      <c r="C58" s="18" t="s">
        <v>53</v>
      </c>
      <c r="D58" s="19">
        <v>0</v>
      </c>
      <c r="E58" s="19">
        <v>0</v>
      </c>
      <c r="F58" s="20"/>
    </row>
    <row r="59" spans="1:7" ht="13" x14ac:dyDescent="0.3">
      <c r="A59" s="3" t="s">
        <v>183</v>
      </c>
      <c r="B59" s="3" t="s">
        <v>275</v>
      </c>
      <c r="C59" s="18" t="s">
        <v>54</v>
      </c>
      <c r="D59" s="35">
        <f>SUM(D60:D68)</f>
        <v>59652</v>
      </c>
      <c r="E59" s="35">
        <f>SUM(E60:E68)</f>
        <v>43941</v>
      </c>
      <c r="F59" s="36"/>
    </row>
    <row r="60" spans="1:7" ht="27" customHeight="1" x14ac:dyDescent="0.25">
      <c r="B60" s="3" t="s">
        <v>276</v>
      </c>
      <c r="C60" s="21" t="s">
        <v>55</v>
      </c>
      <c r="D60" s="22">
        <v>2332</v>
      </c>
      <c r="E60" s="22">
        <v>2332</v>
      </c>
      <c r="G60" s="17"/>
    </row>
    <row r="61" spans="1:7" x14ac:dyDescent="0.25">
      <c r="B61" s="3" t="s">
        <v>277</v>
      </c>
      <c r="C61" s="30" t="s">
        <v>56</v>
      </c>
      <c r="D61" s="22">
        <v>207</v>
      </c>
      <c r="E61" s="22">
        <v>200</v>
      </c>
    </row>
    <row r="62" spans="1:7" x14ac:dyDescent="0.25">
      <c r="B62" s="3" t="s">
        <v>278</v>
      </c>
      <c r="C62" s="30" t="s">
        <v>57</v>
      </c>
      <c r="D62" s="22">
        <v>722</v>
      </c>
      <c r="E62" s="22">
        <v>730</v>
      </c>
    </row>
    <row r="63" spans="1:7" x14ac:dyDescent="0.25">
      <c r="B63" s="3" t="s">
        <v>279</v>
      </c>
      <c r="C63" s="30" t="s">
        <v>58</v>
      </c>
      <c r="D63" s="22">
        <v>0</v>
      </c>
      <c r="E63" s="22">
        <v>0</v>
      </c>
      <c r="G63" s="17"/>
    </row>
    <row r="64" spans="1:7" x14ac:dyDescent="0.25">
      <c r="B64" s="3" t="s">
        <v>280</v>
      </c>
      <c r="C64" s="30" t="s">
        <v>59</v>
      </c>
      <c r="D64" s="22">
        <v>1074</v>
      </c>
      <c r="E64" s="22">
        <v>1000</v>
      </c>
    </row>
    <row r="65" spans="1:7" x14ac:dyDescent="0.25">
      <c r="B65" s="3" t="s">
        <v>281</v>
      </c>
      <c r="C65" s="21" t="s">
        <v>60</v>
      </c>
      <c r="D65" s="22">
        <v>49</v>
      </c>
      <c r="E65" s="22">
        <v>50</v>
      </c>
    </row>
    <row r="66" spans="1:7" x14ac:dyDescent="0.25">
      <c r="B66" s="3" t="s">
        <v>282</v>
      </c>
      <c r="C66" s="21" t="s">
        <v>61</v>
      </c>
      <c r="D66" s="22">
        <v>2561</v>
      </c>
      <c r="E66" s="22">
        <v>2600</v>
      </c>
      <c r="G66" s="17"/>
    </row>
    <row r="67" spans="1:7" x14ac:dyDescent="0.25">
      <c r="B67" s="3" t="s">
        <v>283</v>
      </c>
      <c r="C67" s="21" t="s">
        <v>62</v>
      </c>
      <c r="D67" s="22">
        <v>77</v>
      </c>
      <c r="E67" s="22">
        <v>100</v>
      </c>
    </row>
    <row r="68" spans="1:7" ht="54.75" customHeight="1" x14ac:dyDescent="0.25">
      <c r="B68" s="3" t="s">
        <v>284</v>
      </c>
      <c r="C68" s="30" t="s">
        <v>7</v>
      </c>
      <c r="D68" s="22">
        <v>52630</v>
      </c>
      <c r="E68" s="22">
        <v>36929</v>
      </c>
      <c r="G68" s="17"/>
    </row>
    <row r="69" spans="1:7" ht="14" x14ac:dyDescent="0.3">
      <c r="A69" s="3" t="s">
        <v>184</v>
      </c>
      <c r="B69" s="3" t="s">
        <v>285</v>
      </c>
      <c r="C69" s="24" t="s">
        <v>63</v>
      </c>
      <c r="D69" s="25">
        <f>SUM(D70,D77,D78,D81,D84)</f>
        <v>182705</v>
      </c>
      <c r="E69" s="25">
        <f>SUM(E70,E77,E78,E81,E84)</f>
        <v>198669</v>
      </c>
      <c r="F69" s="16"/>
    </row>
    <row r="70" spans="1:7" ht="13" x14ac:dyDescent="0.3">
      <c r="A70" s="3" t="s">
        <v>185</v>
      </c>
      <c r="B70" s="3" t="s">
        <v>286</v>
      </c>
      <c r="C70" s="31" t="s">
        <v>64</v>
      </c>
      <c r="D70" s="19">
        <f>SUM(D71:D76)</f>
        <v>133064</v>
      </c>
      <c r="E70" s="19">
        <f>SUM(E71:E76)</f>
        <v>144399</v>
      </c>
      <c r="F70" s="20"/>
    </row>
    <row r="71" spans="1:7" x14ac:dyDescent="0.25">
      <c r="B71" s="3" t="s">
        <v>287</v>
      </c>
      <c r="C71" s="21" t="s">
        <v>65</v>
      </c>
      <c r="D71" s="22">
        <v>128790</v>
      </c>
      <c r="E71" s="22">
        <v>140000</v>
      </c>
    </row>
    <row r="72" spans="1:7" x14ac:dyDescent="0.25">
      <c r="B72" s="3" t="s">
        <v>288</v>
      </c>
      <c r="C72" s="21" t="s">
        <v>66</v>
      </c>
      <c r="D72" s="22">
        <v>3803</v>
      </c>
      <c r="E72" s="22">
        <v>4000</v>
      </c>
    </row>
    <row r="73" spans="1:7" ht="13" x14ac:dyDescent="0.3">
      <c r="B73" s="3" t="s">
        <v>289</v>
      </c>
      <c r="C73" s="30" t="s">
        <v>67</v>
      </c>
      <c r="D73" s="19">
        <v>70</v>
      </c>
      <c r="E73" s="19"/>
      <c r="F73" s="20"/>
    </row>
    <row r="74" spans="1:7" ht="13" x14ac:dyDescent="0.3">
      <c r="B74" s="3" t="s">
        <v>290</v>
      </c>
      <c r="C74" s="21" t="s">
        <v>68</v>
      </c>
      <c r="D74" s="19">
        <v>0</v>
      </c>
      <c r="E74" s="19"/>
      <c r="F74" s="20"/>
    </row>
    <row r="75" spans="1:7" x14ac:dyDescent="0.25">
      <c r="B75" s="3" t="s">
        <v>291</v>
      </c>
      <c r="C75" s="21" t="s">
        <v>69</v>
      </c>
      <c r="D75" s="22">
        <v>7</v>
      </c>
      <c r="E75" s="22">
        <v>5</v>
      </c>
    </row>
    <row r="76" spans="1:7" x14ac:dyDescent="0.25">
      <c r="B76" s="3" t="s">
        <v>292</v>
      </c>
      <c r="C76" s="21" t="s">
        <v>70</v>
      </c>
      <c r="D76" s="22">
        <v>394</v>
      </c>
      <c r="E76" s="22">
        <v>394</v>
      </c>
    </row>
    <row r="77" spans="1:7" ht="13" x14ac:dyDescent="0.3">
      <c r="A77" s="3" t="s">
        <v>186</v>
      </c>
      <c r="B77" s="3" t="s">
        <v>293</v>
      </c>
      <c r="C77" s="18" t="s">
        <v>71</v>
      </c>
      <c r="D77" s="19">
        <v>341</v>
      </c>
      <c r="E77" s="19">
        <v>350</v>
      </c>
      <c r="F77" s="20"/>
    </row>
    <row r="78" spans="1:7" ht="13" x14ac:dyDescent="0.3">
      <c r="A78" s="3" t="s">
        <v>187</v>
      </c>
      <c r="B78" s="3" t="s">
        <v>294</v>
      </c>
      <c r="C78" s="18" t="s">
        <v>72</v>
      </c>
      <c r="D78" s="19">
        <f>SUM(D79:D80)</f>
        <v>42979</v>
      </c>
      <c r="E78" s="19">
        <f>SUM(E79:E80)</f>
        <v>47320</v>
      </c>
      <c r="F78" s="20"/>
    </row>
    <row r="79" spans="1:7" x14ac:dyDescent="0.25">
      <c r="B79" s="3" t="s">
        <v>295</v>
      </c>
      <c r="C79" s="30" t="s">
        <v>73</v>
      </c>
      <c r="D79" s="22">
        <v>11270</v>
      </c>
      <c r="E79" s="22">
        <f>E71*0.09</f>
        <v>12600</v>
      </c>
    </row>
    <row r="80" spans="1:7" x14ac:dyDescent="0.25">
      <c r="B80" s="3" t="s">
        <v>296</v>
      </c>
      <c r="C80" s="30" t="s">
        <v>74</v>
      </c>
      <c r="D80" s="22">
        <v>31709</v>
      </c>
      <c r="E80" s="22">
        <f>E71*0.248</f>
        <v>34720</v>
      </c>
    </row>
    <row r="81" spans="1:6" ht="13" x14ac:dyDescent="0.3">
      <c r="A81" s="3" t="s">
        <v>188</v>
      </c>
      <c r="B81" s="3" t="s">
        <v>297</v>
      </c>
      <c r="C81" s="18" t="s">
        <v>75</v>
      </c>
      <c r="D81" s="35">
        <f>SUM(D82:D83)</f>
        <v>6321</v>
      </c>
      <c r="E81" s="35">
        <f>SUM(E82:E83)</f>
        <v>6600</v>
      </c>
      <c r="F81" s="36"/>
    </row>
    <row r="82" spans="1:6" x14ac:dyDescent="0.25">
      <c r="B82" s="3" t="s">
        <v>298</v>
      </c>
      <c r="C82" s="21" t="s">
        <v>76</v>
      </c>
      <c r="D82" s="22">
        <v>2583</v>
      </c>
      <c r="E82" s="22">
        <f>E71*0.02</f>
        <v>2800</v>
      </c>
    </row>
    <row r="83" spans="1:6" x14ac:dyDescent="0.25">
      <c r="B83" s="3" t="s">
        <v>299</v>
      </c>
      <c r="C83" s="21" t="s">
        <v>77</v>
      </c>
      <c r="D83" s="22">
        <v>3738</v>
      </c>
      <c r="E83" s="22">
        <v>3800</v>
      </c>
    </row>
    <row r="84" spans="1:6" ht="13" x14ac:dyDescent="0.3">
      <c r="A84" s="3" t="s">
        <v>189</v>
      </c>
      <c r="B84" s="3" t="s">
        <v>300</v>
      </c>
      <c r="C84" s="18" t="s">
        <v>78</v>
      </c>
      <c r="D84" s="19"/>
      <c r="E84" s="19"/>
      <c r="F84" s="20"/>
    </row>
    <row r="85" spans="1:6" ht="14" x14ac:dyDescent="0.3">
      <c r="A85" s="3" t="s">
        <v>190</v>
      </c>
      <c r="B85" s="3" t="s">
        <v>301</v>
      </c>
      <c r="C85" s="94" t="s">
        <v>392</v>
      </c>
      <c r="D85" s="25">
        <v>579</v>
      </c>
      <c r="E85" s="25">
        <v>300</v>
      </c>
      <c r="F85" s="16"/>
    </row>
    <row r="86" spans="1:6" ht="14" x14ac:dyDescent="0.3">
      <c r="A86" s="3" t="s">
        <v>191</v>
      </c>
      <c r="B86" s="3" t="s">
        <v>302</v>
      </c>
      <c r="C86" s="47" t="s">
        <v>79</v>
      </c>
      <c r="D86" s="25">
        <f>SUM(D87:D95)</f>
        <v>9082</v>
      </c>
      <c r="E86" s="25">
        <f>SUM(E87:E95)</f>
        <v>3610</v>
      </c>
      <c r="F86" s="16"/>
    </row>
    <row r="87" spans="1:6" ht="13" x14ac:dyDescent="0.3">
      <c r="A87" s="3" t="s">
        <v>192</v>
      </c>
      <c r="B87" s="3" t="s">
        <v>303</v>
      </c>
      <c r="C87" s="18" t="s">
        <v>12</v>
      </c>
      <c r="D87" s="19"/>
      <c r="E87" s="19"/>
      <c r="F87" s="20"/>
    </row>
    <row r="88" spans="1:6" ht="13" x14ac:dyDescent="0.3">
      <c r="A88" s="3" t="s">
        <v>193</v>
      </c>
      <c r="B88" s="3" t="s">
        <v>304</v>
      </c>
      <c r="C88" s="18" t="s">
        <v>13</v>
      </c>
      <c r="D88" s="19">
        <v>28</v>
      </c>
      <c r="E88" s="19">
        <v>0</v>
      </c>
      <c r="F88" s="20"/>
    </row>
    <row r="89" spans="1:6" ht="13" x14ac:dyDescent="0.3">
      <c r="A89" s="3" t="s">
        <v>194</v>
      </c>
      <c r="B89" s="3" t="s">
        <v>305</v>
      </c>
      <c r="C89" s="18" t="s">
        <v>80</v>
      </c>
      <c r="D89" s="19"/>
      <c r="E89" s="19"/>
      <c r="F89" s="20"/>
    </row>
    <row r="90" spans="1:6" ht="13" x14ac:dyDescent="0.3">
      <c r="A90" s="3" t="s">
        <v>195</v>
      </c>
      <c r="B90" s="3" t="s">
        <v>306</v>
      </c>
      <c r="C90" s="18" t="s">
        <v>15</v>
      </c>
      <c r="D90" s="19"/>
      <c r="E90" s="19"/>
      <c r="F90" s="20"/>
    </row>
    <row r="91" spans="1:6" ht="13" x14ac:dyDescent="0.3">
      <c r="A91" s="3" t="s">
        <v>196</v>
      </c>
      <c r="B91" s="3" t="s">
        <v>307</v>
      </c>
      <c r="C91" s="18" t="s">
        <v>81</v>
      </c>
      <c r="D91" s="19">
        <v>467</v>
      </c>
      <c r="E91" s="19">
        <v>500</v>
      </c>
      <c r="F91" s="20"/>
    </row>
    <row r="92" spans="1:6" ht="13" x14ac:dyDescent="0.3">
      <c r="A92" s="3" t="s">
        <v>197</v>
      </c>
      <c r="B92" s="3" t="s">
        <v>308</v>
      </c>
      <c r="C92" s="18" t="s">
        <v>82</v>
      </c>
      <c r="D92" s="19"/>
      <c r="E92" s="19"/>
      <c r="F92" s="20"/>
    </row>
    <row r="93" spans="1:6" ht="13" x14ac:dyDescent="0.3">
      <c r="A93" s="3" t="s">
        <v>198</v>
      </c>
      <c r="B93" s="3" t="s">
        <v>309</v>
      </c>
      <c r="C93" s="18" t="s">
        <v>83</v>
      </c>
      <c r="D93" s="19"/>
      <c r="E93" s="19"/>
      <c r="F93" s="20"/>
    </row>
    <row r="94" spans="1:6" ht="13" x14ac:dyDescent="0.3">
      <c r="A94" s="3" t="s">
        <v>199</v>
      </c>
      <c r="B94" s="3" t="s">
        <v>310</v>
      </c>
      <c r="C94" s="18" t="s">
        <v>84</v>
      </c>
      <c r="D94" s="19"/>
      <c r="E94" s="19"/>
      <c r="F94" s="20"/>
    </row>
    <row r="95" spans="1:6" ht="13" x14ac:dyDescent="0.3">
      <c r="A95" s="3" t="s">
        <v>200</v>
      </c>
      <c r="B95" s="3" t="s">
        <v>311</v>
      </c>
      <c r="C95" s="18" t="s">
        <v>85</v>
      </c>
      <c r="D95" s="19">
        <f>SUM(D99:D100,D96)</f>
        <v>8587</v>
      </c>
      <c r="E95" s="19">
        <f>SUM(E99:E100,E96)</f>
        <v>3110</v>
      </c>
      <c r="F95" s="20"/>
    </row>
    <row r="96" spans="1:6" x14ac:dyDescent="0.25">
      <c r="B96" s="3" t="s">
        <v>312</v>
      </c>
      <c r="C96" s="21" t="s">
        <v>86</v>
      </c>
      <c r="D96" s="22">
        <f>SUM(D97:D98)</f>
        <v>2960</v>
      </c>
      <c r="E96" s="22">
        <f>SUM(E97:E98)</f>
        <v>3000</v>
      </c>
    </row>
    <row r="97" spans="1:7" x14ac:dyDescent="0.25">
      <c r="B97" s="3" t="s">
        <v>313</v>
      </c>
      <c r="C97" s="21" t="s">
        <v>87</v>
      </c>
      <c r="D97" s="22">
        <v>578</v>
      </c>
      <c r="E97" s="22">
        <v>600</v>
      </c>
    </row>
    <row r="98" spans="1:7" ht="25.5" customHeight="1" x14ac:dyDescent="0.25">
      <c r="B98" s="3" t="s">
        <v>314</v>
      </c>
      <c r="C98" s="21" t="s">
        <v>88</v>
      </c>
      <c r="D98" s="22">
        <v>2382</v>
      </c>
      <c r="E98" s="22">
        <v>2400</v>
      </c>
      <c r="G98" s="17"/>
    </row>
    <row r="99" spans="1:7" x14ac:dyDescent="0.25">
      <c r="B99" s="3" t="s">
        <v>315</v>
      </c>
      <c r="C99" s="21" t="s">
        <v>28</v>
      </c>
      <c r="D99" s="22">
        <v>107</v>
      </c>
      <c r="E99" s="22">
        <v>110</v>
      </c>
    </row>
    <row r="100" spans="1:7" x14ac:dyDescent="0.25">
      <c r="B100" s="3" t="s">
        <v>316</v>
      </c>
      <c r="C100" s="21" t="s">
        <v>89</v>
      </c>
      <c r="D100" s="22">
        <v>5520</v>
      </c>
      <c r="E100" s="22"/>
      <c r="G100" s="17"/>
    </row>
    <row r="101" spans="1:7" ht="14" x14ac:dyDescent="0.3">
      <c r="A101" s="3" t="s">
        <v>201</v>
      </c>
      <c r="B101" s="3" t="s">
        <v>317</v>
      </c>
      <c r="C101" s="24" t="s">
        <v>90</v>
      </c>
      <c r="D101" s="26">
        <f>SUM(D102,D107,D110:D113)</f>
        <v>59280</v>
      </c>
      <c r="E101" s="26">
        <f>SUM(E102,E107,E110:E113)</f>
        <v>57000</v>
      </c>
      <c r="F101" s="27"/>
    </row>
    <row r="102" spans="1:7" ht="13" x14ac:dyDescent="0.3">
      <c r="A102" s="3" t="s">
        <v>202</v>
      </c>
      <c r="B102" s="3" t="s">
        <v>318</v>
      </c>
      <c r="C102" s="18" t="s">
        <v>91</v>
      </c>
      <c r="D102" s="19">
        <f>SUM(D103:D106)</f>
        <v>59058</v>
      </c>
      <c r="E102" s="19">
        <f>SUM(E103:E106)</f>
        <v>57000</v>
      </c>
      <c r="F102" s="20"/>
    </row>
    <row r="103" spans="1:7" x14ac:dyDescent="0.25">
      <c r="B103" s="3" t="s">
        <v>319</v>
      </c>
      <c r="C103" s="21" t="s">
        <v>92</v>
      </c>
      <c r="D103" s="22">
        <v>59058</v>
      </c>
      <c r="E103" s="22">
        <f>E30</f>
        <v>57000</v>
      </c>
    </row>
    <row r="104" spans="1:7" ht="13" x14ac:dyDescent="0.3">
      <c r="B104" s="3" t="s">
        <v>320</v>
      </c>
      <c r="C104" s="21" t="s">
        <v>93</v>
      </c>
      <c r="D104" s="19"/>
      <c r="E104" s="19"/>
      <c r="F104" s="20"/>
    </row>
    <row r="105" spans="1:7" ht="13" x14ac:dyDescent="0.3">
      <c r="B105" s="3" t="s">
        <v>321</v>
      </c>
      <c r="C105" s="21" t="s">
        <v>94</v>
      </c>
      <c r="D105" s="19"/>
      <c r="E105" s="19"/>
      <c r="F105" s="20"/>
    </row>
    <row r="106" spans="1:7" ht="13" x14ac:dyDescent="0.3">
      <c r="B106" s="3" t="s">
        <v>322</v>
      </c>
      <c r="C106" s="21" t="s">
        <v>95</v>
      </c>
      <c r="D106" s="19"/>
      <c r="E106" s="19"/>
      <c r="F106" s="20"/>
    </row>
    <row r="107" spans="1:7" ht="13" x14ac:dyDescent="0.3">
      <c r="A107" s="3" t="s">
        <v>203</v>
      </c>
      <c r="B107" s="3" t="s">
        <v>323</v>
      </c>
      <c r="C107" s="18" t="s">
        <v>96</v>
      </c>
      <c r="D107" s="19">
        <f>D108+D109</f>
        <v>222</v>
      </c>
      <c r="E107" s="19">
        <f>E108+E109</f>
        <v>0</v>
      </c>
      <c r="F107" s="20"/>
    </row>
    <row r="108" spans="1:7" ht="13" x14ac:dyDescent="0.3">
      <c r="B108" s="3" t="s">
        <v>324</v>
      </c>
      <c r="C108" s="21" t="s">
        <v>97</v>
      </c>
      <c r="D108" s="19">
        <v>222</v>
      </c>
      <c r="E108" s="19">
        <v>0</v>
      </c>
      <c r="F108" s="20"/>
    </row>
    <row r="109" spans="1:7" ht="27.75" customHeight="1" x14ac:dyDescent="0.3">
      <c r="B109" s="3" t="s">
        <v>325</v>
      </c>
      <c r="C109" s="48" t="s">
        <v>98</v>
      </c>
      <c r="D109" s="19"/>
      <c r="E109" s="19"/>
      <c r="F109" s="20"/>
    </row>
    <row r="110" spans="1:7" ht="13" x14ac:dyDescent="0.3">
      <c r="A110" s="3" t="s">
        <v>204</v>
      </c>
      <c r="B110" s="3" t="s">
        <v>326</v>
      </c>
      <c r="C110" s="18" t="s">
        <v>99</v>
      </c>
      <c r="D110" s="19">
        <v>0</v>
      </c>
      <c r="E110" s="19">
        <v>0</v>
      </c>
      <c r="F110" s="20"/>
    </row>
    <row r="111" spans="1:7" ht="13" x14ac:dyDescent="0.3">
      <c r="A111" s="3" t="s">
        <v>205</v>
      </c>
      <c r="B111" s="3" t="s">
        <v>327</v>
      </c>
      <c r="C111" s="18" t="s">
        <v>100</v>
      </c>
      <c r="D111" s="19">
        <v>0</v>
      </c>
      <c r="E111" s="19">
        <v>0</v>
      </c>
      <c r="F111" s="20"/>
    </row>
    <row r="112" spans="1:7" ht="13" x14ac:dyDescent="0.3">
      <c r="A112" s="3" t="s">
        <v>206</v>
      </c>
      <c r="B112" s="3" t="s">
        <v>328</v>
      </c>
      <c r="C112" s="18" t="s">
        <v>101</v>
      </c>
      <c r="D112" s="19">
        <v>0</v>
      </c>
      <c r="E112" s="19">
        <v>0</v>
      </c>
      <c r="F112" s="20"/>
    </row>
    <row r="113" spans="1:6" ht="13" x14ac:dyDescent="0.3">
      <c r="A113" s="3" t="s">
        <v>207</v>
      </c>
      <c r="B113" s="3" t="s">
        <v>329</v>
      </c>
      <c r="C113" s="18" t="s">
        <v>102</v>
      </c>
      <c r="D113" s="19">
        <v>0</v>
      </c>
      <c r="E113" s="19">
        <v>0</v>
      </c>
      <c r="F113" s="20"/>
    </row>
    <row r="114" spans="1:6" ht="14" x14ac:dyDescent="0.3">
      <c r="A114" s="3" t="s">
        <v>208</v>
      </c>
      <c r="B114" s="3" t="s">
        <v>330</v>
      </c>
      <c r="C114" s="18" t="s">
        <v>212</v>
      </c>
      <c r="D114" s="25">
        <f>D115</f>
        <v>0</v>
      </c>
      <c r="E114" s="19">
        <f>E115</f>
        <v>0</v>
      </c>
      <c r="F114" s="20"/>
    </row>
    <row r="115" spans="1:6" ht="13" x14ac:dyDescent="0.3">
      <c r="A115" s="3" t="s">
        <v>213</v>
      </c>
      <c r="B115" s="3" t="s">
        <v>331</v>
      </c>
      <c r="C115" s="21" t="s">
        <v>214</v>
      </c>
      <c r="D115" s="19">
        <v>0</v>
      </c>
      <c r="E115" s="19"/>
      <c r="F115" s="20"/>
    </row>
    <row r="116" spans="1:6" ht="14" x14ac:dyDescent="0.3">
      <c r="A116" s="3" t="s">
        <v>215</v>
      </c>
      <c r="B116" s="3" t="s">
        <v>332</v>
      </c>
      <c r="C116" s="47" t="s">
        <v>103</v>
      </c>
      <c r="D116" s="25">
        <f>D117</f>
        <v>204</v>
      </c>
      <c r="E116" s="25">
        <f>E117</f>
        <v>204</v>
      </c>
      <c r="F116" s="16"/>
    </row>
    <row r="117" spans="1:6" ht="13" x14ac:dyDescent="0.3">
      <c r="A117" s="3" t="s">
        <v>216</v>
      </c>
      <c r="B117" s="3" t="s">
        <v>333</v>
      </c>
      <c r="C117" s="18" t="s">
        <v>104</v>
      </c>
      <c r="D117" s="19">
        <v>204</v>
      </c>
      <c r="E117" s="19">
        <v>204</v>
      </c>
      <c r="F117" s="20"/>
    </row>
    <row r="118" spans="1:6" ht="14" x14ac:dyDescent="0.3">
      <c r="A118" s="3" t="s">
        <v>217</v>
      </c>
      <c r="B118" s="3" t="s">
        <v>334</v>
      </c>
      <c r="C118" s="24" t="s">
        <v>105</v>
      </c>
      <c r="D118" s="25">
        <v>0</v>
      </c>
      <c r="E118" s="25">
        <v>0</v>
      </c>
      <c r="F118" s="16"/>
    </row>
    <row r="119" spans="1:6" ht="13" x14ac:dyDescent="0.3">
      <c r="A119" s="3" t="s">
        <v>218</v>
      </c>
      <c r="B119" s="3" t="s">
        <v>335</v>
      </c>
      <c r="C119" s="18" t="s">
        <v>106</v>
      </c>
      <c r="D119" s="19">
        <v>0</v>
      </c>
      <c r="E119" s="19">
        <v>0</v>
      </c>
      <c r="F119" s="20"/>
    </row>
    <row r="120" spans="1:6" ht="14" x14ac:dyDescent="0.3">
      <c r="B120" s="3" t="s">
        <v>336</v>
      </c>
      <c r="C120" s="49" t="s">
        <v>107</v>
      </c>
      <c r="D120" s="25">
        <v>0</v>
      </c>
      <c r="E120" s="25">
        <v>0</v>
      </c>
      <c r="F120" s="16"/>
    </row>
    <row r="121" spans="1:6" ht="14.5" thickBot="1" x14ac:dyDescent="0.35">
      <c r="B121" s="3" t="s">
        <v>337</v>
      </c>
      <c r="C121" s="50" t="s">
        <v>108</v>
      </c>
      <c r="D121" s="43">
        <v>0</v>
      </c>
      <c r="E121" s="43">
        <v>0</v>
      </c>
      <c r="F121" s="16"/>
    </row>
    <row r="122" spans="1:6" ht="16" thickBot="1" x14ac:dyDescent="0.4">
      <c r="B122" s="3" t="s">
        <v>338</v>
      </c>
      <c r="C122" s="11" t="s">
        <v>109</v>
      </c>
      <c r="D122" s="51">
        <f>D5-D43</f>
        <v>159</v>
      </c>
      <c r="E122" s="51">
        <f>E5-E43</f>
        <v>0</v>
      </c>
      <c r="F122" s="52"/>
    </row>
    <row r="123" spans="1:6" ht="13.5" thickBot="1" x14ac:dyDescent="0.35">
      <c r="B123" s="3" t="s">
        <v>339</v>
      </c>
      <c r="C123" s="53" t="s">
        <v>105</v>
      </c>
      <c r="D123" s="19"/>
      <c r="E123" s="19"/>
      <c r="F123" s="20"/>
    </row>
    <row r="124" spans="1:6" ht="16" thickBot="1" x14ac:dyDescent="0.4">
      <c r="B124" s="3" t="s">
        <v>340</v>
      </c>
      <c r="C124" s="11" t="s">
        <v>110</v>
      </c>
      <c r="D124" s="51">
        <f>D122-D123</f>
        <v>159</v>
      </c>
      <c r="E124" s="51">
        <f>E122-E123</f>
        <v>0</v>
      </c>
      <c r="F124" s="52"/>
    </row>
    <row r="132" spans="2:7" ht="18" x14ac:dyDescent="0.4">
      <c r="C132" s="1" t="s">
        <v>394</v>
      </c>
    </row>
    <row r="133" spans="2:7" ht="13" thickBot="1" x14ac:dyDescent="0.3"/>
    <row r="134" spans="2:7" ht="65.5" thickBot="1" x14ac:dyDescent="0.35">
      <c r="B134" s="3" t="s">
        <v>341</v>
      </c>
      <c r="C134" s="54" t="s">
        <v>111</v>
      </c>
      <c r="D134" s="5" t="s">
        <v>391</v>
      </c>
      <c r="E134" s="5" t="s">
        <v>395</v>
      </c>
      <c r="F134" s="6"/>
    </row>
    <row r="135" spans="2:7" ht="16" thickBot="1" x14ac:dyDescent="0.4">
      <c r="B135" s="3" t="s">
        <v>342</v>
      </c>
      <c r="C135" s="46" t="s">
        <v>112</v>
      </c>
      <c r="D135" s="55">
        <v>5344</v>
      </c>
      <c r="E135" s="55">
        <v>3080</v>
      </c>
      <c r="F135" s="20"/>
      <c r="G135" s="60"/>
    </row>
    <row r="136" spans="2:7" ht="13" x14ac:dyDescent="0.3">
      <c r="B136" s="3" t="s">
        <v>343</v>
      </c>
      <c r="C136" s="56" t="s">
        <v>113</v>
      </c>
      <c r="D136" s="59"/>
      <c r="E136" s="59"/>
      <c r="G136" s="2"/>
    </row>
    <row r="137" spans="2:7" ht="13" x14ac:dyDescent="0.3">
      <c r="B137" s="3" t="s">
        <v>344</v>
      </c>
      <c r="C137" s="56" t="s">
        <v>114</v>
      </c>
      <c r="D137" s="59"/>
      <c r="E137" s="59"/>
      <c r="G137" s="2"/>
    </row>
    <row r="138" spans="2:7" ht="13" x14ac:dyDescent="0.3">
      <c r="B138" s="3" t="s">
        <v>345</v>
      </c>
      <c r="C138" s="56" t="s">
        <v>115</v>
      </c>
      <c r="D138" s="59">
        <v>450</v>
      </c>
      <c r="E138" s="59"/>
      <c r="G138" s="2"/>
    </row>
    <row r="139" spans="2:7" ht="13" x14ac:dyDescent="0.3">
      <c r="B139" s="3" t="s">
        <v>346</v>
      </c>
      <c r="C139" s="56" t="s">
        <v>116</v>
      </c>
      <c r="D139" s="59"/>
      <c r="E139" s="59"/>
      <c r="G139" s="2"/>
    </row>
    <row r="140" spans="2:7" ht="13" x14ac:dyDescent="0.3">
      <c r="B140" s="3" t="s">
        <v>347</v>
      </c>
      <c r="C140" s="56" t="s">
        <v>117</v>
      </c>
      <c r="D140" s="59"/>
      <c r="E140" s="59"/>
      <c r="G140" s="2"/>
    </row>
    <row r="141" spans="2:7" ht="13" x14ac:dyDescent="0.3">
      <c r="B141" s="3" t="s">
        <v>348</v>
      </c>
      <c r="C141" s="57" t="s">
        <v>118</v>
      </c>
      <c r="D141" s="59"/>
      <c r="E141" s="59"/>
      <c r="G141" s="2"/>
    </row>
    <row r="142" spans="2:7" ht="13" x14ac:dyDescent="0.3">
      <c r="B142" s="3" t="s">
        <v>349</v>
      </c>
      <c r="C142" s="57" t="s">
        <v>119</v>
      </c>
      <c r="D142" s="72">
        <f>D143+D144+D148+D146</f>
        <v>18154</v>
      </c>
      <c r="E142" s="72">
        <f>E143+E144+E148+E146</f>
        <v>9623</v>
      </c>
      <c r="F142" s="20"/>
      <c r="G142" s="2"/>
    </row>
    <row r="143" spans="2:7" ht="41.25" customHeight="1" x14ac:dyDescent="0.3">
      <c r="B143" s="3" t="s">
        <v>350</v>
      </c>
      <c r="C143" s="58" t="s">
        <v>120</v>
      </c>
      <c r="D143" s="59">
        <v>16289</v>
      </c>
      <c r="E143" s="59">
        <v>9623</v>
      </c>
      <c r="G143" s="60"/>
    </row>
    <row r="144" spans="2:7" ht="39" customHeight="1" x14ac:dyDescent="0.3">
      <c r="B144" s="3" t="s">
        <v>351</v>
      </c>
      <c r="C144" s="58" t="s">
        <v>121</v>
      </c>
      <c r="D144" s="59">
        <v>1801</v>
      </c>
      <c r="E144" s="59">
        <v>0</v>
      </c>
      <c r="G144" s="60"/>
    </row>
    <row r="145" spans="2:8" ht="13" x14ac:dyDescent="0.3">
      <c r="B145" s="3" t="s">
        <v>352</v>
      </c>
      <c r="C145" s="58" t="s">
        <v>122</v>
      </c>
      <c r="D145" s="59"/>
      <c r="E145" s="59"/>
      <c r="G145" s="2"/>
      <c r="H145" s="2"/>
    </row>
    <row r="146" spans="2:8" ht="13" x14ac:dyDescent="0.3">
      <c r="B146" s="3" t="s">
        <v>353</v>
      </c>
      <c r="C146" s="58" t="s">
        <v>123</v>
      </c>
      <c r="D146" s="59"/>
      <c r="E146" s="59"/>
      <c r="G146" s="2"/>
    </row>
    <row r="147" spans="2:8" ht="12.75" customHeight="1" x14ac:dyDescent="0.3">
      <c r="B147" s="3" t="s">
        <v>354</v>
      </c>
      <c r="C147" s="58" t="s">
        <v>124</v>
      </c>
      <c r="D147" s="59"/>
      <c r="E147" s="59"/>
      <c r="G147" s="2"/>
    </row>
    <row r="148" spans="2:8" ht="13.5" thickBot="1" x14ac:dyDescent="0.35">
      <c r="B148" s="3" t="s">
        <v>355</v>
      </c>
      <c r="C148" s="61" t="s">
        <v>125</v>
      </c>
      <c r="D148" s="82">
        <v>64</v>
      </c>
      <c r="E148" s="82">
        <v>0</v>
      </c>
      <c r="G148" s="2"/>
    </row>
    <row r="149" spans="2:8" s="64" customFormat="1" ht="14.5" thickBot="1" x14ac:dyDescent="0.35">
      <c r="B149" s="3" t="s">
        <v>356</v>
      </c>
      <c r="C149" s="62" t="s">
        <v>126</v>
      </c>
      <c r="D149" s="83">
        <f>SUM(D135:D142)</f>
        <v>23948</v>
      </c>
      <c r="E149" s="83">
        <f>SUM(E135:E142)</f>
        <v>12703</v>
      </c>
      <c r="F149" s="63"/>
      <c r="G149" s="2"/>
      <c r="H149" s="3"/>
    </row>
    <row r="150" spans="2:8" ht="42.75" customHeight="1" x14ac:dyDescent="0.3">
      <c r="B150" s="3" t="s">
        <v>357</v>
      </c>
      <c r="C150" s="65" t="s">
        <v>127</v>
      </c>
      <c r="D150" s="59">
        <v>912</v>
      </c>
      <c r="E150" s="59"/>
      <c r="G150" s="66"/>
      <c r="H150" s="17"/>
    </row>
    <row r="151" spans="2:8" ht="13" x14ac:dyDescent="0.3">
      <c r="B151" s="3" t="s">
        <v>358</v>
      </c>
      <c r="C151" s="65" t="s">
        <v>128</v>
      </c>
      <c r="D151" s="59">
        <v>9998</v>
      </c>
      <c r="E151" s="59">
        <v>2280</v>
      </c>
      <c r="G151" s="60"/>
      <c r="H151" s="17"/>
    </row>
    <row r="152" spans="2:8" ht="34.5" customHeight="1" x14ac:dyDescent="0.3">
      <c r="B152" s="3" t="s">
        <v>359</v>
      </c>
      <c r="C152" s="65" t="s">
        <v>129</v>
      </c>
      <c r="D152" s="59">
        <v>8528</v>
      </c>
      <c r="E152" s="59">
        <v>5885</v>
      </c>
      <c r="G152" s="60"/>
      <c r="H152" s="17"/>
    </row>
    <row r="153" spans="2:8" ht="27" customHeight="1" x14ac:dyDescent="0.3">
      <c r="B153" s="3" t="s">
        <v>360</v>
      </c>
      <c r="C153" s="65" t="s">
        <v>130</v>
      </c>
      <c r="D153" s="59">
        <v>0</v>
      </c>
      <c r="E153" s="59">
        <v>0</v>
      </c>
      <c r="G153" s="2"/>
      <c r="H153" s="17"/>
    </row>
    <row r="154" spans="2:8" ht="27" customHeight="1" x14ac:dyDescent="0.3">
      <c r="B154" s="3" t="s">
        <v>361</v>
      </c>
      <c r="C154" s="65" t="s">
        <v>219</v>
      </c>
      <c r="D154" s="59"/>
      <c r="E154" s="59">
        <v>0</v>
      </c>
      <c r="G154" s="60"/>
      <c r="H154" s="17"/>
    </row>
    <row r="155" spans="2:8" ht="13" x14ac:dyDescent="0.3">
      <c r="B155" s="3" t="s">
        <v>362</v>
      </c>
      <c r="C155" s="65" t="s">
        <v>131</v>
      </c>
      <c r="D155" s="59">
        <v>0</v>
      </c>
      <c r="E155" s="59">
        <v>0</v>
      </c>
      <c r="G155" s="2"/>
      <c r="H155" s="17"/>
    </row>
    <row r="156" spans="2:8" ht="13.5" thickBot="1" x14ac:dyDescent="0.35">
      <c r="B156" s="3" t="s">
        <v>363</v>
      </c>
      <c r="C156" s="88" t="s">
        <v>132</v>
      </c>
      <c r="D156" s="59">
        <v>1430</v>
      </c>
      <c r="E156" s="59">
        <v>2280</v>
      </c>
      <c r="H156" s="17"/>
    </row>
    <row r="157" spans="2:8" s="64" customFormat="1" ht="14.5" thickBot="1" x14ac:dyDescent="0.35">
      <c r="B157" s="3" t="s">
        <v>364</v>
      </c>
      <c r="C157" s="62" t="s">
        <v>133</v>
      </c>
      <c r="D157" s="83">
        <f>SUM(D150:D156)</f>
        <v>20868</v>
      </c>
      <c r="E157" s="83">
        <f>SUM(E150:E156)</f>
        <v>10445</v>
      </c>
      <c r="F157" s="63"/>
      <c r="G157" s="2"/>
      <c r="H157" s="17"/>
    </row>
    <row r="158" spans="2:8" ht="16" thickBot="1" x14ac:dyDescent="0.4">
      <c r="B158" s="3" t="s">
        <v>365</v>
      </c>
      <c r="C158" s="46" t="s">
        <v>134</v>
      </c>
      <c r="D158" s="55">
        <f>D149-D157</f>
        <v>3080</v>
      </c>
      <c r="E158" s="55">
        <f>E149-E157</f>
        <v>2258</v>
      </c>
      <c r="F158" s="67"/>
      <c r="G158" s="2"/>
      <c r="H158" s="17"/>
    </row>
    <row r="159" spans="2:8" ht="13" thickBot="1" x14ac:dyDescent="0.3">
      <c r="B159" s="3" t="s">
        <v>366</v>
      </c>
      <c r="C159" s="68" t="s">
        <v>135</v>
      </c>
      <c r="D159" s="84">
        <f>D158-D135</f>
        <v>-2264</v>
      </c>
      <c r="E159" s="84">
        <f>E158-E135</f>
        <v>-822</v>
      </c>
      <c r="G159" s="2"/>
      <c r="H159" s="17"/>
    </row>
    <row r="160" spans="2:8" ht="13" thickBot="1" x14ac:dyDescent="0.3">
      <c r="G160" s="2"/>
      <c r="H160" s="17"/>
    </row>
    <row r="161" spans="2:8" ht="14.5" thickBot="1" x14ac:dyDescent="0.35">
      <c r="B161" s="3" t="s">
        <v>367</v>
      </c>
      <c r="C161" s="69" t="s">
        <v>136</v>
      </c>
      <c r="D161" s="85"/>
      <c r="E161" s="85"/>
      <c r="F161" s="70"/>
      <c r="G161" s="2"/>
      <c r="H161" s="17"/>
    </row>
    <row r="162" spans="2:8" ht="13" x14ac:dyDescent="0.3">
      <c r="B162" s="3" t="s">
        <v>368</v>
      </c>
      <c r="C162" s="71" t="s">
        <v>137</v>
      </c>
      <c r="D162" s="72">
        <v>14564</v>
      </c>
      <c r="E162" s="72">
        <v>15708</v>
      </c>
      <c r="F162" s="20"/>
      <c r="G162" s="2"/>
      <c r="H162" s="17"/>
    </row>
    <row r="163" spans="2:8" ht="13" x14ac:dyDescent="0.3">
      <c r="B163" s="3" t="s">
        <v>369</v>
      </c>
      <c r="C163" s="73" t="s">
        <v>138</v>
      </c>
      <c r="D163" s="79">
        <v>5520</v>
      </c>
      <c r="E163" s="79">
        <v>0</v>
      </c>
      <c r="F163" s="20"/>
      <c r="G163" s="2"/>
      <c r="H163" s="17"/>
    </row>
    <row r="164" spans="2:8" ht="14" x14ac:dyDescent="0.3">
      <c r="B164" s="3" t="s">
        <v>370</v>
      </c>
      <c r="C164" s="74" t="s">
        <v>139</v>
      </c>
      <c r="D164" s="75">
        <f>SUM(D162:D163)</f>
        <v>20084</v>
      </c>
      <c r="E164" s="75">
        <f>SUM(E162:E163)</f>
        <v>15708</v>
      </c>
      <c r="F164" s="63"/>
      <c r="G164" s="2"/>
      <c r="H164" s="17"/>
    </row>
    <row r="165" spans="2:8" ht="26.25" customHeight="1" x14ac:dyDescent="0.3">
      <c r="B165" s="3" t="s">
        <v>371</v>
      </c>
      <c r="C165" s="74" t="s">
        <v>140</v>
      </c>
      <c r="D165" s="75">
        <v>4376</v>
      </c>
      <c r="E165" s="75">
        <f>E23</f>
        <v>5520</v>
      </c>
      <c r="F165" s="63"/>
      <c r="G165" s="2"/>
      <c r="H165" s="17"/>
    </row>
    <row r="166" spans="2:8" ht="13.5" thickBot="1" x14ac:dyDescent="0.35">
      <c r="B166" s="3" t="s">
        <v>372</v>
      </c>
      <c r="C166" s="76" t="s">
        <v>141</v>
      </c>
      <c r="D166" s="72">
        <f>D164-D165</f>
        <v>15708</v>
      </c>
      <c r="E166" s="72">
        <f>E164-E165</f>
        <v>10188</v>
      </c>
      <c r="F166" s="20"/>
      <c r="G166" s="2"/>
      <c r="H166" s="17"/>
    </row>
    <row r="167" spans="2:8" ht="13" thickBot="1" x14ac:dyDescent="0.3">
      <c r="B167" s="3" t="s">
        <v>373</v>
      </c>
      <c r="C167" s="68" t="s">
        <v>142</v>
      </c>
      <c r="D167" s="84">
        <f>D166-D162</f>
        <v>1144</v>
      </c>
      <c r="E167" s="84">
        <f>E166-E162</f>
        <v>-5520</v>
      </c>
      <c r="G167" s="2"/>
      <c r="H167" s="17"/>
    </row>
    <row r="168" spans="2:8" ht="13" thickBot="1" x14ac:dyDescent="0.3">
      <c r="G168" s="2"/>
      <c r="H168" s="17"/>
    </row>
    <row r="169" spans="2:8" ht="14.5" thickBot="1" x14ac:dyDescent="0.35">
      <c r="B169" s="3" t="s">
        <v>374</v>
      </c>
      <c r="C169" s="69" t="s">
        <v>143</v>
      </c>
      <c r="D169" s="86"/>
      <c r="E169" s="86"/>
      <c r="F169" s="70"/>
      <c r="G169" s="2"/>
      <c r="H169" s="17"/>
    </row>
    <row r="170" spans="2:8" ht="13" x14ac:dyDescent="0.3">
      <c r="B170" s="3" t="s">
        <v>375</v>
      </c>
      <c r="C170" s="71" t="s">
        <v>144</v>
      </c>
      <c r="D170" s="77">
        <v>4266</v>
      </c>
      <c r="E170" s="77">
        <v>4739</v>
      </c>
      <c r="F170" s="20"/>
      <c r="G170" s="2"/>
      <c r="H170" s="17"/>
    </row>
    <row r="171" spans="2:8" ht="13" x14ac:dyDescent="0.3">
      <c r="B171" s="3" t="s">
        <v>376</v>
      </c>
      <c r="C171" s="78" t="s">
        <v>145</v>
      </c>
      <c r="D171" s="79">
        <v>473</v>
      </c>
      <c r="E171" s="79">
        <v>159</v>
      </c>
      <c r="F171" s="20"/>
      <c r="G171" s="2"/>
      <c r="H171" s="17"/>
    </row>
    <row r="172" spans="2:8" ht="14" x14ac:dyDescent="0.3">
      <c r="B172" s="3" t="s">
        <v>377</v>
      </c>
      <c r="C172" s="74" t="s">
        <v>146</v>
      </c>
      <c r="D172" s="75">
        <f>SUM(D170:D171)</f>
        <v>4739</v>
      </c>
      <c r="E172" s="75">
        <f>SUM(E170:E171)</f>
        <v>4898</v>
      </c>
      <c r="F172" s="63"/>
      <c r="G172" s="2"/>
      <c r="H172" s="17"/>
    </row>
    <row r="173" spans="2:8" ht="14" x14ac:dyDescent="0.3">
      <c r="B173" s="3" t="s">
        <v>378</v>
      </c>
      <c r="C173" s="74" t="s">
        <v>147</v>
      </c>
      <c r="D173" s="75">
        <v>0</v>
      </c>
      <c r="E173" s="75">
        <v>0</v>
      </c>
      <c r="F173" s="63"/>
      <c r="G173" s="2"/>
      <c r="H173" s="17"/>
    </row>
    <row r="174" spans="2:8" ht="13.5" thickBot="1" x14ac:dyDescent="0.35">
      <c r="B174" s="3" t="s">
        <v>379</v>
      </c>
      <c r="C174" s="76" t="s">
        <v>148</v>
      </c>
      <c r="D174" s="80">
        <f>D172-D173</f>
        <v>4739</v>
      </c>
      <c r="E174" s="80">
        <f>E172-E173</f>
        <v>4898</v>
      </c>
      <c r="F174" s="20"/>
      <c r="G174" s="2"/>
      <c r="H174" s="17"/>
    </row>
    <row r="175" spans="2:8" ht="13" thickBot="1" x14ac:dyDescent="0.3">
      <c r="B175" s="3" t="s">
        <v>380</v>
      </c>
      <c r="C175" s="68" t="s">
        <v>149</v>
      </c>
      <c r="D175" s="84">
        <f>D174-D170</f>
        <v>473</v>
      </c>
      <c r="E175" s="84">
        <f>E174-E170</f>
        <v>159</v>
      </c>
      <c r="G175" s="2"/>
      <c r="H175" s="17"/>
    </row>
    <row r="176" spans="2:8" ht="13" thickBot="1" x14ac:dyDescent="0.3">
      <c r="G176" s="2"/>
      <c r="H176" s="17"/>
    </row>
    <row r="177" spans="2:8" ht="14.5" thickBot="1" x14ac:dyDescent="0.35">
      <c r="B177" s="3" t="s">
        <v>381</v>
      </c>
      <c r="C177" s="69" t="s">
        <v>150</v>
      </c>
      <c r="D177" s="85"/>
      <c r="E177" s="85"/>
      <c r="F177" s="70"/>
      <c r="G177" s="2"/>
      <c r="H177" s="17"/>
    </row>
    <row r="178" spans="2:8" ht="13" x14ac:dyDescent="0.3">
      <c r="B178" s="3" t="s">
        <v>382</v>
      </c>
      <c r="C178" s="71" t="s">
        <v>151</v>
      </c>
      <c r="D178" s="80">
        <v>3905</v>
      </c>
      <c r="E178" s="80">
        <v>2885</v>
      </c>
      <c r="F178" s="20"/>
      <c r="G178" s="2"/>
      <c r="H178" s="17"/>
    </row>
    <row r="179" spans="2:8" ht="13" x14ac:dyDescent="0.3">
      <c r="B179" s="3" t="s">
        <v>383</v>
      </c>
      <c r="C179" s="73" t="s">
        <v>152</v>
      </c>
      <c r="D179" s="80">
        <f>D82+10</f>
        <v>2593</v>
      </c>
      <c r="E179" s="80">
        <f>E82</f>
        <v>2800</v>
      </c>
      <c r="F179" s="20"/>
      <c r="G179" s="2"/>
    </row>
    <row r="180" spans="2:8" ht="14" x14ac:dyDescent="0.3">
      <c r="B180" s="3" t="s">
        <v>384</v>
      </c>
      <c r="C180" s="74" t="s">
        <v>153</v>
      </c>
      <c r="D180" s="75">
        <f>SUM(D178:D179)</f>
        <v>6498</v>
      </c>
      <c r="E180" s="75">
        <f>SUM(E178:E179)</f>
        <v>5685</v>
      </c>
      <c r="F180" s="63"/>
      <c r="G180" s="2"/>
    </row>
    <row r="181" spans="2:8" ht="14" x14ac:dyDescent="0.3">
      <c r="B181" s="3" t="s">
        <v>385</v>
      </c>
      <c r="C181" s="74" t="s">
        <v>154</v>
      </c>
      <c r="D181" s="75">
        <v>3613</v>
      </c>
      <c r="E181" s="75">
        <v>3640</v>
      </c>
      <c r="F181" s="63"/>
      <c r="G181" s="2"/>
      <c r="H181" s="17"/>
    </row>
    <row r="182" spans="2:8" ht="13.5" thickBot="1" x14ac:dyDescent="0.35">
      <c r="B182" s="3" t="s">
        <v>386</v>
      </c>
      <c r="C182" s="76" t="s">
        <v>155</v>
      </c>
      <c r="D182" s="87">
        <f>D180-D181</f>
        <v>2885</v>
      </c>
      <c r="E182" s="87">
        <f>E180-E181</f>
        <v>2045</v>
      </c>
      <c r="F182" s="20"/>
      <c r="G182" s="2"/>
    </row>
    <row r="183" spans="2:8" ht="13" thickBot="1" x14ac:dyDescent="0.3">
      <c r="B183" s="3" t="s">
        <v>387</v>
      </c>
      <c r="C183" s="68" t="s">
        <v>156</v>
      </c>
      <c r="D183" s="84">
        <f>D182-D178</f>
        <v>-1020</v>
      </c>
      <c r="E183" s="84">
        <f>E182-E178</f>
        <v>-840</v>
      </c>
      <c r="G183" s="2"/>
    </row>
    <row r="184" spans="2:8" ht="13" x14ac:dyDescent="0.3">
      <c r="D184" s="6"/>
      <c r="E184" s="6"/>
      <c r="F184" s="6"/>
    </row>
    <row r="185" spans="2:8" ht="13" x14ac:dyDescent="0.3">
      <c r="D185" s="10"/>
      <c r="E185" s="10"/>
      <c r="F185" s="10"/>
    </row>
    <row r="186" spans="2:8" ht="15.5" x14ac:dyDescent="0.35">
      <c r="D186" s="81"/>
      <c r="E186" s="81"/>
      <c r="F186" s="81"/>
    </row>
    <row r="187" spans="2:8" ht="14" x14ac:dyDescent="0.3">
      <c r="D187" s="16"/>
      <c r="E187" s="16"/>
      <c r="F187" s="16"/>
    </row>
    <row r="188" spans="2:8" ht="13" x14ac:dyDescent="0.3">
      <c r="D188" s="20"/>
      <c r="E188" s="20"/>
      <c r="F188" s="20"/>
    </row>
    <row r="189" spans="2:8" ht="13" x14ac:dyDescent="0.3">
      <c r="D189" s="20"/>
      <c r="E189" s="20"/>
      <c r="F189" s="20"/>
    </row>
    <row r="192" spans="2:8" ht="13" x14ac:dyDescent="0.3">
      <c r="D192" s="20"/>
      <c r="E192" s="20"/>
      <c r="F192" s="20"/>
    </row>
    <row r="193" spans="4:6" ht="14" x14ac:dyDescent="0.3">
      <c r="D193" s="16"/>
      <c r="E193" s="16"/>
      <c r="F193" s="16"/>
    </row>
    <row r="194" spans="4:6" ht="14" x14ac:dyDescent="0.3">
      <c r="D194" s="16"/>
      <c r="E194" s="16"/>
      <c r="F194" s="16"/>
    </row>
    <row r="195" spans="4:6" ht="14" x14ac:dyDescent="0.3">
      <c r="D195" s="27"/>
      <c r="E195" s="27"/>
      <c r="F195" s="27"/>
    </row>
    <row r="196" spans="4:6" ht="13" x14ac:dyDescent="0.3">
      <c r="D196" s="20"/>
      <c r="E196" s="20"/>
      <c r="F196" s="20"/>
    </row>
    <row r="197" spans="4:6" ht="13" x14ac:dyDescent="0.3">
      <c r="D197" s="20"/>
      <c r="E197" s="20"/>
      <c r="F197" s="20"/>
    </row>
    <row r="198" spans="4:6" ht="13" x14ac:dyDescent="0.3">
      <c r="D198" s="20"/>
      <c r="E198" s="20"/>
      <c r="F198" s="20"/>
    </row>
    <row r="199" spans="4:6" ht="13" x14ac:dyDescent="0.3">
      <c r="D199" s="20"/>
      <c r="E199" s="20"/>
      <c r="F199" s="20"/>
    </row>
    <row r="200" spans="4:6" ht="13" x14ac:dyDescent="0.3">
      <c r="D200" s="20"/>
      <c r="E200" s="20"/>
      <c r="F200" s="20"/>
    </row>
    <row r="201" spans="4:6" ht="13" x14ac:dyDescent="0.3">
      <c r="D201" s="29"/>
      <c r="E201" s="29"/>
      <c r="F201" s="29"/>
    </row>
    <row r="204" spans="4:6" x14ac:dyDescent="0.25">
      <c r="D204" s="38"/>
      <c r="E204" s="38"/>
      <c r="F204" s="38"/>
    </row>
    <row r="206" spans="4:6" ht="13" x14ac:dyDescent="0.3">
      <c r="D206" s="20"/>
      <c r="E206" s="20"/>
      <c r="F206" s="20"/>
    </row>
    <row r="207" spans="4:6" ht="13" x14ac:dyDescent="0.3">
      <c r="D207" s="20"/>
      <c r="E207" s="20"/>
      <c r="F207" s="20"/>
    </row>
    <row r="210" spans="4:6" ht="13" x14ac:dyDescent="0.3">
      <c r="D210" s="20"/>
      <c r="E210" s="20"/>
      <c r="F210" s="20"/>
    </row>
    <row r="213" spans="4:6" ht="13" x14ac:dyDescent="0.3">
      <c r="D213" s="34"/>
      <c r="E213" s="34"/>
      <c r="F213" s="34"/>
    </row>
    <row r="214" spans="4:6" ht="14" x14ac:dyDescent="0.3">
      <c r="D214" s="27"/>
      <c r="E214" s="27"/>
      <c r="F214" s="27"/>
    </row>
    <row r="215" spans="4:6" ht="13" x14ac:dyDescent="0.3">
      <c r="D215" s="36"/>
      <c r="E215" s="36"/>
      <c r="F215" s="36"/>
    </row>
    <row r="216" spans="4:6" x14ac:dyDescent="0.25">
      <c r="D216" s="38"/>
      <c r="E216" s="38"/>
      <c r="F216" s="38"/>
    </row>
    <row r="217" spans="4:6" ht="13" x14ac:dyDescent="0.3">
      <c r="D217" s="41"/>
      <c r="E217" s="41"/>
      <c r="F217" s="41"/>
    </row>
    <row r="218" spans="4:6" ht="13" x14ac:dyDescent="0.3">
      <c r="D218" s="41"/>
      <c r="E218" s="41"/>
      <c r="F218" s="41"/>
    </row>
    <row r="221" spans="4:6" ht="13" x14ac:dyDescent="0.3">
      <c r="D221" s="20"/>
      <c r="E221" s="20"/>
      <c r="F221" s="20"/>
    </row>
    <row r="222" spans="4:6" ht="14" x14ac:dyDescent="0.3">
      <c r="D222" s="16"/>
      <c r="E222" s="16"/>
      <c r="F222" s="16"/>
    </row>
    <row r="223" spans="4:6" ht="13" x14ac:dyDescent="0.3">
      <c r="D223" s="20"/>
      <c r="E223" s="20"/>
      <c r="F223" s="20"/>
    </row>
    <row r="224" spans="4:6" ht="15.5" x14ac:dyDescent="0.35">
      <c r="D224" s="13"/>
      <c r="E224" s="13"/>
      <c r="F224" s="13"/>
    </row>
    <row r="225" spans="4:6" ht="14" x14ac:dyDescent="0.3">
      <c r="D225" s="16"/>
      <c r="E225" s="16"/>
      <c r="F225" s="16"/>
    </row>
    <row r="226" spans="4:6" ht="13" x14ac:dyDescent="0.3">
      <c r="D226" s="36"/>
      <c r="E226" s="36"/>
      <c r="F226" s="36"/>
    </row>
    <row r="227" spans="4:6" ht="13" x14ac:dyDescent="0.3">
      <c r="D227" s="20"/>
      <c r="E227" s="20"/>
      <c r="F227" s="20"/>
    </row>
    <row r="228" spans="4:6" ht="13" x14ac:dyDescent="0.3">
      <c r="D228" s="20"/>
      <c r="E228" s="20"/>
      <c r="F228" s="20"/>
    </row>
    <row r="232" spans="4:6" ht="13" x14ac:dyDescent="0.3">
      <c r="D232" s="20"/>
      <c r="E232" s="20"/>
      <c r="F232" s="20"/>
    </row>
    <row r="233" spans="4:6" ht="14" x14ac:dyDescent="0.3">
      <c r="D233" s="27"/>
      <c r="E233" s="27"/>
      <c r="F233" s="27"/>
    </row>
    <row r="234" spans="4:6" ht="13" x14ac:dyDescent="0.3">
      <c r="D234" s="36"/>
      <c r="E234" s="36"/>
      <c r="F234" s="36"/>
    </row>
    <row r="237" spans="4:6" ht="13" x14ac:dyDescent="0.3">
      <c r="D237" s="36"/>
      <c r="E237" s="36"/>
      <c r="F237" s="36"/>
    </row>
    <row r="238" spans="4:6" ht="13" x14ac:dyDescent="0.3">
      <c r="D238" s="20"/>
      <c r="E238" s="20"/>
      <c r="F238" s="20"/>
    </row>
    <row r="239" spans="4:6" ht="13" x14ac:dyDescent="0.3">
      <c r="D239" s="20"/>
      <c r="E239" s="20"/>
      <c r="F239" s="20"/>
    </row>
    <row r="240" spans="4:6" ht="13" x14ac:dyDescent="0.3">
      <c r="D240" s="36"/>
      <c r="E240" s="36"/>
      <c r="F240" s="36"/>
    </row>
    <row r="250" spans="4:6" ht="14" x14ac:dyDescent="0.3">
      <c r="D250" s="16"/>
      <c r="E250" s="16"/>
      <c r="F250" s="16"/>
    </row>
    <row r="251" spans="4:6" ht="13" x14ac:dyDescent="0.3">
      <c r="D251" s="20"/>
      <c r="E251" s="20"/>
      <c r="F251" s="20"/>
    </row>
    <row r="254" spans="4:6" ht="13" x14ac:dyDescent="0.3">
      <c r="D254" s="20"/>
      <c r="E254" s="20"/>
      <c r="F254" s="20"/>
    </row>
    <row r="255" spans="4:6" ht="13" x14ac:dyDescent="0.3">
      <c r="D255" s="20"/>
      <c r="E255" s="20"/>
      <c r="F255" s="20"/>
    </row>
    <row r="258" spans="4:6" ht="13" x14ac:dyDescent="0.3">
      <c r="D258" s="20"/>
      <c r="E258" s="20"/>
      <c r="F258" s="20"/>
    </row>
    <row r="259" spans="4:6" ht="13" x14ac:dyDescent="0.3">
      <c r="D259" s="20"/>
      <c r="E259" s="20"/>
      <c r="F259" s="20"/>
    </row>
    <row r="262" spans="4:6" ht="13" x14ac:dyDescent="0.3">
      <c r="D262" s="36"/>
      <c r="E262" s="36"/>
      <c r="F262" s="36"/>
    </row>
    <row r="265" spans="4:6" ht="13" x14ac:dyDescent="0.3">
      <c r="D265" s="20"/>
      <c r="E265" s="20"/>
      <c r="F265" s="20"/>
    </row>
    <row r="266" spans="4:6" ht="14" x14ac:dyDescent="0.3">
      <c r="D266" s="16"/>
      <c r="E266" s="16"/>
      <c r="F266" s="16"/>
    </row>
    <row r="267" spans="4:6" ht="14" x14ac:dyDescent="0.3">
      <c r="D267" s="16"/>
      <c r="E267" s="16"/>
      <c r="F267" s="16"/>
    </row>
    <row r="268" spans="4:6" ht="13" x14ac:dyDescent="0.3">
      <c r="D268" s="20"/>
      <c r="E268" s="20"/>
      <c r="F268" s="20"/>
    </row>
    <row r="269" spans="4:6" ht="13" x14ac:dyDescent="0.3">
      <c r="D269" s="20"/>
      <c r="E269" s="20"/>
      <c r="F269" s="20"/>
    </row>
    <row r="270" spans="4:6" ht="13" x14ac:dyDescent="0.3">
      <c r="D270" s="20"/>
      <c r="E270" s="20"/>
      <c r="F270" s="20"/>
    </row>
    <row r="271" spans="4:6" ht="13" x14ac:dyDescent="0.3">
      <c r="D271" s="20"/>
      <c r="E271" s="20"/>
      <c r="F271" s="20"/>
    </row>
    <row r="272" spans="4:6" ht="13" x14ac:dyDescent="0.3">
      <c r="D272" s="20"/>
      <c r="E272" s="20"/>
      <c r="F272" s="20"/>
    </row>
    <row r="273" spans="4:6" ht="13" x14ac:dyDescent="0.3">
      <c r="D273" s="20"/>
      <c r="E273" s="20"/>
      <c r="F273" s="20"/>
    </row>
    <row r="274" spans="4:6" ht="13" x14ac:dyDescent="0.3">
      <c r="D274" s="20"/>
      <c r="E274" s="20"/>
      <c r="F274" s="20"/>
    </row>
    <row r="275" spans="4:6" ht="13" x14ac:dyDescent="0.3">
      <c r="D275" s="20"/>
      <c r="E275" s="20"/>
      <c r="F275" s="20"/>
    </row>
    <row r="276" spans="4:6" ht="13" x14ac:dyDescent="0.3">
      <c r="D276" s="20"/>
      <c r="E276" s="20"/>
      <c r="F276" s="20"/>
    </row>
    <row r="282" spans="4:6" ht="14" x14ac:dyDescent="0.3">
      <c r="D282" s="27"/>
      <c r="E282" s="27"/>
      <c r="F282" s="27"/>
    </row>
    <row r="283" spans="4:6" ht="13" x14ac:dyDescent="0.3">
      <c r="D283" s="20"/>
      <c r="E283" s="20"/>
      <c r="F283" s="20"/>
    </row>
    <row r="285" spans="4:6" ht="13" x14ac:dyDescent="0.3">
      <c r="D285" s="20"/>
      <c r="E285" s="20"/>
      <c r="F285" s="20"/>
    </row>
    <row r="286" spans="4:6" ht="13" x14ac:dyDescent="0.3">
      <c r="D286" s="20"/>
      <c r="E286" s="20"/>
      <c r="F286" s="20"/>
    </row>
    <row r="287" spans="4:6" ht="13" x14ac:dyDescent="0.3">
      <c r="D287" s="20"/>
      <c r="E287" s="20"/>
      <c r="F287" s="20"/>
    </row>
    <row r="288" spans="4:6" ht="13" x14ac:dyDescent="0.3">
      <c r="D288" s="20"/>
      <c r="E288" s="20"/>
      <c r="F288" s="20"/>
    </row>
    <row r="289" spans="4:6" ht="13" x14ac:dyDescent="0.3">
      <c r="D289" s="20"/>
      <c r="E289" s="20"/>
      <c r="F289" s="20"/>
    </row>
    <row r="290" spans="4:6" ht="13" x14ac:dyDescent="0.3">
      <c r="D290" s="20"/>
      <c r="E290" s="20"/>
      <c r="F290" s="20"/>
    </row>
    <row r="291" spans="4:6" ht="13" x14ac:dyDescent="0.3">
      <c r="D291" s="20"/>
      <c r="E291" s="20"/>
      <c r="F291" s="20"/>
    </row>
    <row r="292" spans="4:6" ht="13" x14ac:dyDescent="0.3">
      <c r="D292" s="20"/>
      <c r="E292" s="20"/>
      <c r="F292" s="20"/>
    </row>
    <row r="293" spans="4:6" ht="13" x14ac:dyDescent="0.3">
      <c r="D293" s="20"/>
      <c r="E293" s="20"/>
      <c r="F293" s="20"/>
    </row>
    <row r="294" spans="4:6" ht="13" x14ac:dyDescent="0.3">
      <c r="D294" s="20"/>
      <c r="E294" s="20"/>
      <c r="F294" s="20"/>
    </row>
    <row r="295" spans="4:6" ht="14" x14ac:dyDescent="0.3">
      <c r="D295" s="16"/>
      <c r="E295" s="16"/>
      <c r="F295" s="16"/>
    </row>
    <row r="296" spans="4:6" ht="13" x14ac:dyDescent="0.3">
      <c r="D296" s="20"/>
      <c r="E296" s="20"/>
      <c r="F296" s="20"/>
    </row>
    <row r="297" spans="4:6" ht="14" x14ac:dyDescent="0.3">
      <c r="D297" s="16"/>
      <c r="E297" s="16"/>
      <c r="F297" s="16"/>
    </row>
    <row r="298" spans="4:6" ht="13" x14ac:dyDescent="0.3">
      <c r="D298" s="20"/>
      <c r="E298" s="20"/>
      <c r="F298" s="20"/>
    </row>
    <row r="299" spans="4:6" ht="14" x14ac:dyDescent="0.3">
      <c r="D299" s="16"/>
      <c r="E299" s="16"/>
      <c r="F299" s="16"/>
    </row>
    <row r="300" spans="4:6" ht="14" x14ac:dyDescent="0.3">
      <c r="D300" s="16"/>
      <c r="E300" s="16"/>
      <c r="F300" s="16"/>
    </row>
    <row r="301" spans="4:6" ht="15.5" x14ac:dyDescent="0.35">
      <c r="D301" s="52"/>
      <c r="E301" s="52"/>
      <c r="F301" s="52"/>
    </row>
    <row r="302" spans="4:6" ht="13" x14ac:dyDescent="0.3">
      <c r="D302" s="20"/>
      <c r="E302" s="20"/>
      <c r="F302" s="20"/>
    </row>
    <row r="303" spans="4:6" ht="15.5" x14ac:dyDescent="0.35">
      <c r="D303" s="52"/>
      <c r="E303" s="52"/>
      <c r="F303" s="52"/>
    </row>
    <row r="313" spans="4:6" ht="13" x14ac:dyDescent="0.3">
      <c r="D313" s="6"/>
      <c r="E313" s="6"/>
      <c r="F313" s="6"/>
    </row>
    <row r="314" spans="4:6" ht="13" x14ac:dyDescent="0.3">
      <c r="D314" s="20"/>
      <c r="E314" s="20"/>
      <c r="F314" s="20"/>
    </row>
    <row r="321" spans="4:6" ht="13" x14ac:dyDescent="0.3">
      <c r="D321" s="20"/>
      <c r="E321" s="20"/>
      <c r="F321" s="20"/>
    </row>
    <row r="328" spans="4:6" ht="14" x14ac:dyDescent="0.3">
      <c r="D328" s="63"/>
      <c r="E328" s="63"/>
      <c r="F328" s="63"/>
    </row>
    <row r="333" spans="4:6" ht="14" x14ac:dyDescent="0.3">
      <c r="D333" s="63"/>
      <c r="E333" s="63"/>
      <c r="F333" s="63"/>
    </row>
    <row r="334" spans="4:6" ht="13" x14ac:dyDescent="0.3">
      <c r="D334" s="20"/>
      <c r="E334" s="20"/>
      <c r="F334" s="20"/>
    </row>
    <row r="337" spans="4:6" ht="14" x14ac:dyDescent="0.3">
      <c r="D337" s="70"/>
      <c r="E337" s="70"/>
      <c r="F337" s="70"/>
    </row>
    <row r="338" spans="4:6" ht="13" x14ac:dyDescent="0.3">
      <c r="D338" s="20"/>
      <c r="E338" s="20"/>
      <c r="F338" s="20"/>
    </row>
    <row r="339" spans="4:6" ht="13" x14ac:dyDescent="0.3">
      <c r="D339" s="20"/>
      <c r="E339" s="20"/>
      <c r="F339" s="20"/>
    </row>
    <row r="340" spans="4:6" ht="14" x14ac:dyDescent="0.3">
      <c r="D340" s="63"/>
      <c r="E340" s="63"/>
      <c r="F340" s="63"/>
    </row>
    <row r="341" spans="4:6" ht="14" x14ac:dyDescent="0.3">
      <c r="D341" s="63"/>
      <c r="E341" s="63"/>
      <c r="F341" s="63"/>
    </row>
    <row r="342" spans="4:6" ht="13" x14ac:dyDescent="0.3">
      <c r="D342" s="20"/>
      <c r="E342" s="20"/>
      <c r="F342" s="20"/>
    </row>
    <row r="345" spans="4:6" ht="14" x14ac:dyDescent="0.3">
      <c r="D345" s="70"/>
      <c r="E345" s="70"/>
      <c r="F345" s="70"/>
    </row>
    <row r="346" spans="4:6" ht="13" x14ac:dyDescent="0.3">
      <c r="D346" s="20"/>
      <c r="E346" s="20"/>
      <c r="F346" s="20"/>
    </row>
    <row r="347" spans="4:6" ht="13" x14ac:dyDescent="0.3">
      <c r="D347" s="20"/>
      <c r="E347" s="20"/>
      <c r="F347" s="20"/>
    </row>
    <row r="348" spans="4:6" ht="14" x14ac:dyDescent="0.3">
      <c r="D348" s="63"/>
      <c r="E348" s="63"/>
      <c r="F348" s="63"/>
    </row>
    <row r="349" spans="4:6" ht="14" x14ac:dyDescent="0.3">
      <c r="D349" s="63"/>
      <c r="E349" s="63"/>
      <c r="F349" s="63"/>
    </row>
    <row r="350" spans="4:6" ht="13" x14ac:dyDescent="0.3">
      <c r="D350" s="20"/>
      <c r="E350" s="20"/>
      <c r="F350" s="20"/>
    </row>
    <row r="353" spans="4:6" ht="14" x14ac:dyDescent="0.3">
      <c r="D353" s="70"/>
      <c r="E353" s="70"/>
      <c r="F353" s="70"/>
    </row>
    <row r="354" spans="4:6" ht="13" x14ac:dyDescent="0.3">
      <c r="D354" s="20"/>
      <c r="E354" s="20"/>
      <c r="F354" s="20"/>
    </row>
    <row r="355" spans="4:6" ht="13" x14ac:dyDescent="0.3">
      <c r="D355" s="20"/>
      <c r="E355" s="20"/>
      <c r="F355" s="20"/>
    </row>
    <row r="356" spans="4:6" ht="14" x14ac:dyDescent="0.3">
      <c r="D356" s="63"/>
      <c r="E356" s="63"/>
      <c r="F356" s="63"/>
    </row>
    <row r="357" spans="4:6" ht="14" x14ac:dyDescent="0.3">
      <c r="D357" s="63"/>
      <c r="E357" s="63"/>
      <c r="F357" s="63"/>
    </row>
    <row r="358" spans="4:6" ht="13" x14ac:dyDescent="0.3">
      <c r="D358" s="20"/>
      <c r="E358" s="20"/>
      <c r="F358" s="2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D2BB-33AB-465F-824F-77DB4600676A}">
  <dimension ref="A1:H50"/>
  <sheetViews>
    <sheetView workbookViewId="0">
      <selection activeCell="D11" sqref="D11"/>
    </sheetView>
  </sheetViews>
  <sheetFormatPr defaultRowHeight="14.5" x14ac:dyDescent="0.35"/>
  <cols>
    <col min="1" max="1" width="8.6328125" customWidth="1"/>
    <col min="2" max="2" width="39.6328125" customWidth="1"/>
    <col min="3" max="3" width="5.90625" customWidth="1"/>
    <col min="4" max="4" width="8.453125" customWidth="1"/>
    <col min="5" max="5" width="8.54296875" customWidth="1"/>
    <col min="6" max="6" width="8" customWidth="1"/>
    <col min="7" max="7" width="7.90625" customWidth="1"/>
  </cols>
  <sheetData>
    <row r="1" spans="1:8" ht="15.5" x14ac:dyDescent="0.35">
      <c r="A1" s="95" t="s">
        <v>396</v>
      </c>
      <c r="B1" s="96"/>
      <c r="C1" s="97"/>
      <c r="D1" s="95"/>
      <c r="E1" s="95"/>
      <c r="F1" s="98">
        <v>2024</v>
      </c>
      <c r="G1" s="99"/>
    </row>
    <row r="2" spans="1:8" ht="19.5" customHeight="1" thickBot="1" x14ac:dyDescent="0.4">
      <c r="A2" s="99"/>
      <c r="B2" s="100"/>
      <c r="C2" s="101" t="s">
        <v>397</v>
      </c>
      <c r="E2" s="100"/>
      <c r="F2" s="99"/>
      <c r="G2" s="99"/>
    </row>
    <row r="3" spans="1:8" ht="15" customHeight="1" x14ac:dyDescent="0.35">
      <c r="A3" s="102">
        <v>1</v>
      </c>
      <c r="B3" s="103">
        <v>2</v>
      </c>
      <c r="C3" s="103">
        <v>3</v>
      </c>
      <c r="D3" s="103">
        <v>4</v>
      </c>
      <c r="E3" s="103">
        <v>5</v>
      </c>
      <c r="F3" s="104">
        <v>6</v>
      </c>
      <c r="G3" s="105">
        <v>7</v>
      </c>
      <c r="H3" s="106"/>
    </row>
    <row r="4" spans="1:8" ht="31.5" customHeight="1" x14ac:dyDescent="0.35">
      <c r="A4" s="107"/>
      <c r="B4" s="108"/>
      <c r="C4" s="109" t="s">
        <v>398</v>
      </c>
      <c r="D4" s="110" t="s">
        <v>399</v>
      </c>
      <c r="E4" s="110" t="s">
        <v>400</v>
      </c>
      <c r="F4" s="111" t="s">
        <v>401</v>
      </c>
      <c r="G4" s="112" t="s">
        <v>402</v>
      </c>
      <c r="H4" s="113"/>
    </row>
    <row r="5" spans="1:8" ht="15" thickBot="1" x14ac:dyDescent="0.4">
      <c r="A5" s="114" t="s">
        <v>403</v>
      </c>
      <c r="B5" s="115" t="s">
        <v>404</v>
      </c>
      <c r="C5" s="116" t="s">
        <v>405</v>
      </c>
      <c r="D5" s="117">
        <f>D6+D8+D9+D10+D11+D12+D13+D15+D19+D20</f>
        <v>351500</v>
      </c>
      <c r="E5" s="118">
        <f>E6+E8+E11+E12+E13+E15+E19</f>
        <v>351500</v>
      </c>
      <c r="F5" s="119"/>
      <c r="G5" s="120"/>
    </row>
    <row r="6" spans="1:8" x14ac:dyDescent="0.35">
      <c r="A6" s="121" t="s">
        <v>406</v>
      </c>
      <c r="B6" s="122" t="s">
        <v>39</v>
      </c>
      <c r="C6" s="123">
        <v>50</v>
      </c>
      <c r="D6" s="124">
        <f>E6</f>
        <v>30000</v>
      </c>
      <c r="E6" s="125">
        <v>30000</v>
      </c>
      <c r="F6" s="126"/>
      <c r="G6" s="127"/>
    </row>
    <row r="7" spans="1:8" ht="15" thickBot="1" x14ac:dyDescent="0.4">
      <c r="A7" s="128" t="s">
        <v>407</v>
      </c>
      <c r="B7" s="129" t="s">
        <v>408</v>
      </c>
      <c r="C7" s="130"/>
      <c r="D7" s="131"/>
      <c r="E7" s="132"/>
      <c r="F7" s="133"/>
      <c r="G7" s="134"/>
    </row>
    <row r="8" spans="1:8" ht="15" thickBot="1" x14ac:dyDescent="0.4">
      <c r="A8" s="121" t="s">
        <v>409</v>
      </c>
      <c r="B8" s="122" t="s">
        <v>47</v>
      </c>
      <c r="C8" s="123">
        <v>51</v>
      </c>
      <c r="D8" s="124">
        <f t="shared" ref="D8:D14" si="0">E8</f>
        <v>60000</v>
      </c>
      <c r="E8" s="125">
        <v>60000</v>
      </c>
      <c r="F8" s="126"/>
      <c r="G8" s="127"/>
    </row>
    <row r="9" spans="1:8" ht="15" thickBot="1" x14ac:dyDescent="0.4">
      <c r="A9" s="135" t="s">
        <v>182</v>
      </c>
      <c r="B9" s="136" t="s">
        <v>410</v>
      </c>
      <c r="C9" s="137">
        <v>56</v>
      </c>
      <c r="D9" s="138">
        <f t="shared" si="0"/>
        <v>0</v>
      </c>
      <c r="E9" s="139"/>
      <c r="F9" s="140"/>
      <c r="G9" s="141"/>
    </row>
    <row r="10" spans="1:8" ht="15" thickBot="1" x14ac:dyDescent="0.4">
      <c r="A10" s="135" t="s">
        <v>411</v>
      </c>
      <c r="B10" s="136" t="s">
        <v>212</v>
      </c>
      <c r="C10" s="142">
        <v>57</v>
      </c>
      <c r="D10" s="143">
        <f t="shared" si="0"/>
        <v>0</v>
      </c>
      <c r="E10" s="139"/>
      <c r="F10" s="140"/>
      <c r="G10" s="141"/>
    </row>
    <row r="11" spans="1:8" ht="15" thickBot="1" x14ac:dyDescent="0.4">
      <c r="A11" s="121" t="s">
        <v>184</v>
      </c>
      <c r="B11" s="122" t="s">
        <v>63</v>
      </c>
      <c r="C11" s="123">
        <v>52</v>
      </c>
      <c r="D11" s="144">
        <f t="shared" si="0"/>
        <v>200000</v>
      </c>
      <c r="E11" s="125">
        <v>200000</v>
      </c>
      <c r="F11" s="126"/>
      <c r="G11" s="127"/>
    </row>
    <row r="12" spans="1:8" ht="15" thickBot="1" x14ac:dyDescent="0.4">
      <c r="A12" s="135" t="s">
        <v>412</v>
      </c>
      <c r="B12" s="136" t="s">
        <v>413</v>
      </c>
      <c r="C12" s="142">
        <v>53</v>
      </c>
      <c r="D12" s="145">
        <f t="shared" si="0"/>
        <v>300</v>
      </c>
      <c r="E12" s="146">
        <v>300</v>
      </c>
      <c r="F12" s="140"/>
      <c r="G12" s="141"/>
    </row>
    <row r="13" spans="1:8" ht="15" thickBot="1" x14ac:dyDescent="0.4">
      <c r="A13" s="135" t="s">
        <v>191</v>
      </c>
      <c r="B13" s="136" t="s">
        <v>79</v>
      </c>
      <c r="C13" s="142">
        <v>54</v>
      </c>
      <c r="D13" s="145">
        <f t="shared" si="0"/>
        <v>4000</v>
      </c>
      <c r="E13" s="146">
        <v>4000</v>
      </c>
      <c r="F13" s="140"/>
      <c r="G13" s="141"/>
    </row>
    <row r="14" spans="1:8" ht="15" thickBot="1" x14ac:dyDescent="0.4">
      <c r="A14" s="147" t="s">
        <v>414</v>
      </c>
      <c r="B14" s="148" t="s">
        <v>415</v>
      </c>
      <c r="C14" s="149"/>
      <c r="D14" s="150">
        <f t="shared" si="0"/>
        <v>0</v>
      </c>
      <c r="E14" s="151"/>
      <c r="F14" s="152"/>
      <c r="G14" s="153"/>
    </row>
    <row r="15" spans="1:8" ht="28.5" thickBot="1" x14ac:dyDescent="0.4">
      <c r="A15" s="135" t="s">
        <v>201</v>
      </c>
      <c r="B15" s="154" t="s">
        <v>416</v>
      </c>
      <c r="C15" s="142">
        <v>55</v>
      </c>
      <c r="D15" s="145">
        <f>E15</f>
        <v>57000</v>
      </c>
      <c r="E15" s="145">
        <f>E16+E17+E18</f>
        <v>57000</v>
      </c>
      <c r="F15" s="140"/>
      <c r="G15" s="141"/>
    </row>
    <row r="16" spans="1:8" x14ac:dyDescent="0.35">
      <c r="A16" s="155" t="s">
        <v>417</v>
      </c>
      <c r="B16" s="156" t="s">
        <v>418</v>
      </c>
      <c r="C16" s="157"/>
      <c r="D16" s="150">
        <f t="shared" ref="D16:D18" si="1">E16</f>
        <v>57000</v>
      </c>
      <c r="E16" s="150">
        <v>57000</v>
      </c>
      <c r="F16" s="158"/>
      <c r="G16" s="159"/>
    </row>
    <row r="17" spans="1:7" x14ac:dyDescent="0.35">
      <c r="A17" s="160" t="s">
        <v>419</v>
      </c>
      <c r="B17" s="161" t="s">
        <v>420</v>
      </c>
      <c r="C17" s="162"/>
      <c r="D17" s="163">
        <f t="shared" si="1"/>
        <v>0</v>
      </c>
      <c r="E17" s="164"/>
      <c r="F17" s="165"/>
      <c r="G17" s="166"/>
    </row>
    <row r="18" spans="1:7" ht="15" thickBot="1" x14ac:dyDescent="0.4">
      <c r="A18" s="160" t="s">
        <v>421</v>
      </c>
      <c r="B18" s="167" t="s">
        <v>422</v>
      </c>
      <c r="C18" s="168"/>
      <c r="D18" s="150">
        <f t="shared" si="1"/>
        <v>0</v>
      </c>
      <c r="E18" s="163"/>
      <c r="F18" s="133"/>
      <c r="G18" s="134"/>
    </row>
    <row r="19" spans="1:7" ht="15" thickBot="1" x14ac:dyDescent="0.4">
      <c r="A19" s="135" t="s">
        <v>423</v>
      </c>
      <c r="B19" s="136" t="s">
        <v>424</v>
      </c>
      <c r="C19" s="142">
        <v>58</v>
      </c>
      <c r="D19" s="143">
        <f>E19</f>
        <v>200</v>
      </c>
      <c r="E19" s="146">
        <v>200</v>
      </c>
      <c r="F19" s="140"/>
      <c r="G19" s="141"/>
    </row>
    <row r="20" spans="1:7" ht="15" thickBot="1" x14ac:dyDescent="0.4">
      <c r="A20" s="135" t="s">
        <v>208</v>
      </c>
      <c r="B20" s="136" t="s">
        <v>105</v>
      </c>
      <c r="C20" s="142">
        <v>59</v>
      </c>
      <c r="D20" s="143">
        <f>E20</f>
        <v>0</v>
      </c>
      <c r="E20" s="146"/>
      <c r="F20" s="140"/>
      <c r="G20" s="141"/>
    </row>
    <row r="21" spans="1:7" ht="15" thickBot="1" x14ac:dyDescent="0.4">
      <c r="A21" s="169" t="s">
        <v>425</v>
      </c>
      <c r="B21" s="170" t="s">
        <v>426</v>
      </c>
      <c r="C21" s="171" t="s">
        <v>405</v>
      </c>
      <c r="D21" s="172">
        <f>D22+D26+D27+D31+D38</f>
        <v>351500</v>
      </c>
      <c r="E21" s="173">
        <f>E22+E26+E27+E31</f>
        <v>351500</v>
      </c>
      <c r="F21" s="174"/>
      <c r="G21" s="175"/>
    </row>
    <row r="22" spans="1:7" ht="15" thickBot="1" x14ac:dyDescent="0.4">
      <c r="A22" s="135" t="s">
        <v>157</v>
      </c>
      <c r="B22" s="154" t="s">
        <v>30</v>
      </c>
      <c r="C22" s="142">
        <v>69</v>
      </c>
      <c r="D22" s="143">
        <f>E22</f>
        <v>279000</v>
      </c>
      <c r="E22" s="176">
        <f>E23+E24+E25</f>
        <v>279000</v>
      </c>
      <c r="F22" s="140"/>
      <c r="G22" s="141"/>
    </row>
    <row r="23" spans="1:7" x14ac:dyDescent="0.35">
      <c r="A23" s="155" t="s">
        <v>427</v>
      </c>
      <c r="B23" s="177" t="s">
        <v>428</v>
      </c>
      <c r="C23" s="178"/>
      <c r="D23" s="179">
        <f t="shared" ref="D23:D25" si="2">E23</f>
        <v>114000</v>
      </c>
      <c r="E23" s="180">
        <v>114000</v>
      </c>
      <c r="F23" s="158"/>
      <c r="G23" s="159"/>
    </row>
    <row r="24" spans="1:7" x14ac:dyDescent="0.35">
      <c r="A24" s="160" t="s">
        <v>429</v>
      </c>
      <c r="B24" s="181" t="s">
        <v>430</v>
      </c>
      <c r="C24" s="182"/>
      <c r="D24" s="183">
        <f t="shared" si="2"/>
        <v>0</v>
      </c>
      <c r="E24" s="184"/>
      <c r="F24" s="165"/>
      <c r="G24" s="166"/>
    </row>
    <row r="25" spans="1:7" ht="24" customHeight="1" thickBot="1" x14ac:dyDescent="0.4">
      <c r="A25" s="128" t="s">
        <v>431</v>
      </c>
      <c r="B25" s="185" t="s">
        <v>36</v>
      </c>
      <c r="C25" s="130"/>
      <c r="D25" s="179">
        <f t="shared" si="2"/>
        <v>165000</v>
      </c>
      <c r="E25" s="186">
        <v>165000</v>
      </c>
      <c r="F25" s="133"/>
      <c r="G25" s="134"/>
    </row>
    <row r="26" spans="1:7" ht="15" thickBot="1" x14ac:dyDescent="0.4">
      <c r="A26" s="135" t="s">
        <v>160</v>
      </c>
      <c r="B26" s="154" t="s">
        <v>432</v>
      </c>
      <c r="C26" s="142">
        <v>68</v>
      </c>
      <c r="D26" s="143">
        <f>E26</f>
        <v>0</v>
      </c>
      <c r="E26" s="176"/>
      <c r="F26" s="140"/>
      <c r="G26" s="141"/>
    </row>
    <row r="27" spans="1:7" x14ac:dyDescent="0.35">
      <c r="A27" s="187" t="s">
        <v>161</v>
      </c>
      <c r="B27" s="188" t="s">
        <v>3</v>
      </c>
      <c r="C27" s="178">
        <v>60</v>
      </c>
      <c r="D27" s="179">
        <f>E27</f>
        <v>10000</v>
      </c>
      <c r="E27" s="189">
        <f>E28+E29+E30</f>
        <v>10000</v>
      </c>
      <c r="F27" s="158"/>
      <c r="G27" s="159"/>
    </row>
    <row r="28" spans="1:7" x14ac:dyDescent="0.35">
      <c r="A28" s="160" t="s">
        <v>433</v>
      </c>
      <c r="B28" s="181" t="s">
        <v>434</v>
      </c>
      <c r="C28" s="162"/>
      <c r="D28" s="179">
        <f t="shared" ref="D28:D30" si="3">E28</f>
        <v>0</v>
      </c>
      <c r="E28" s="190">
        <v>0</v>
      </c>
      <c r="F28" s="165"/>
      <c r="G28" s="166"/>
    </row>
    <row r="29" spans="1:7" x14ac:dyDescent="0.35">
      <c r="A29" s="160" t="s">
        <v>435</v>
      </c>
      <c r="B29" s="191" t="s">
        <v>5</v>
      </c>
      <c r="C29" s="162"/>
      <c r="D29" s="179">
        <f t="shared" si="3"/>
        <v>10000</v>
      </c>
      <c r="E29" s="190">
        <v>10000</v>
      </c>
      <c r="F29" s="165"/>
      <c r="G29" s="166"/>
    </row>
    <row r="30" spans="1:7" ht="15" thickBot="1" x14ac:dyDescent="0.4">
      <c r="A30" s="160" t="s">
        <v>436</v>
      </c>
      <c r="B30" s="167" t="s">
        <v>8</v>
      </c>
      <c r="C30" s="168"/>
      <c r="D30" s="179">
        <f t="shared" si="3"/>
        <v>0</v>
      </c>
      <c r="E30" s="132"/>
      <c r="F30" s="133"/>
      <c r="G30" s="134"/>
    </row>
    <row r="31" spans="1:7" ht="15" thickBot="1" x14ac:dyDescent="0.4">
      <c r="A31" s="135" t="s">
        <v>162</v>
      </c>
      <c r="B31" s="136" t="s">
        <v>11</v>
      </c>
      <c r="C31" s="137">
        <v>64</v>
      </c>
      <c r="D31" s="138">
        <f>E31</f>
        <v>62500</v>
      </c>
      <c r="E31" s="146">
        <f>E32+E33+E34+E35+E36+E37</f>
        <v>62500</v>
      </c>
      <c r="F31" s="140"/>
      <c r="G31" s="141"/>
    </row>
    <row r="32" spans="1:7" x14ac:dyDescent="0.35">
      <c r="A32" s="155" t="s">
        <v>437</v>
      </c>
      <c r="B32" s="192" t="s">
        <v>17</v>
      </c>
      <c r="C32" s="178"/>
      <c r="D32" s="193">
        <f t="shared" ref="D32:D37" si="4">E32</f>
        <v>0</v>
      </c>
      <c r="E32" s="189"/>
      <c r="F32" s="158"/>
      <c r="G32" s="159"/>
    </row>
    <row r="33" spans="1:7" x14ac:dyDescent="0.35">
      <c r="A33" s="160" t="s">
        <v>438</v>
      </c>
      <c r="B33" s="181" t="s">
        <v>439</v>
      </c>
      <c r="C33" s="182"/>
      <c r="D33" s="194">
        <f t="shared" si="4"/>
        <v>0</v>
      </c>
      <c r="E33" s="190"/>
      <c r="F33" s="165"/>
      <c r="G33" s="166"/>
    </row>
    <row r="34" spans="1:7" x14ac:dyDescent="0.35">
      <c r="A34" s="160" t="s">
        <v>440</v>
      </c>
      <c r="B34" s="181" t="s">
        <v>441</v>
      </c>
      <c r="C34" s="182"/>
      <c r="D34" s="194">
        <f t="shared" si="4"/>
        <v>0</v>
      </c>
      <c r="E34" s="190"/>
      <c r="F34" s="165"/>
      <c r="G34" s="166"/>
    </row>
    <row r="35" spans="1:7" x14ac:dyDescent="0.35">
      <c r="A35" s="160" t="s">
        <v>442</v>
      </c>
      <c r="B35" s="181" t="s">
        <v>443</v>
      </c>
      <c r="C35" s="182"/>
      <c r="D35" s="194">
        <f t="shared" si="4"/>
        <v>0</v>
      </c>
      <c r="E35" s="190">
        <v>0</v>
      </c>
      <c r="F35" s="165"/>
      <c r="G35" s="166"/>
    </row>
    <row r="36" spans="1:7" x14ac:dyDescent="0.35">
      <c r="A36" s="160" t="s">
        <v>444</v>
      </c>
      <c r="B36" s="181" t="s">
        <v>445</v>
      </c>
      <c r="C36" s="182"/>
      <c r="D36" s="194">
        <f t="shared" si="4"/>
        <v>500</v>
      </c>
      <c r="E36" s="190">
        <v>500</v>
      </c>
      <c r="F36" s="165"/>
      <c r="G36" s="166"/>
    </row>
    <row r="37" spans="1:7" ht="15" thickBot="1" x14ac:dyDescent="0.4">
      <c r="A37" s="160" t="s">
        <v>446</v>
      </c>
      <c r="B37" s="185" t="s">
        <v>422</v>
      </c>
      <c r="C37" s="130"/>
      <c r="D37" s="195">
        <f t="shared" si="4"/>
        <v>62000</v>
      </c>
      <c r="E37" s="132">
        <v>62000</v>
      </c>
      <c r="F37" s="133"/>
      <c r="G37" s="134"/>
    </row>
    <row r="38" spans="1:7" ht="15" thickBot="1" x14ac:dyDescent="0.4">
      <c r="A38" s="135" t="s">
        <v>170</v>
      </c>
      <c r="B38" s="154" t="s">
        <v>123</v>
      </c>
      <c r="C38" s="142">
        <v>65</v>
      </c>
      <c r="D38" s="145">
        <v>0</v>
      </c>
      <c r="E38" s="146">
        <v>0</v>
      </c>
      <c r="F38" s="140"/>
      <c r="G38" s="141"/>
    </row>
    <row r="39" spans="1:7" ht="15" thickBot="1" x14ac:dyDescent="0.4">
      <c r="A39" s="196" t="s">
        <v>447</v>
      </c>
      <c r="B39" s="197" t="s">
        <v>448</v>
      </c>
      <c r="C39" s="198" t="s">
        <v>405</v>
      </c>
      <c r="D39" s="199">
        <f>D21-D5</f>
        <v>0</v>
      </c>
      <c r="E39" s="200"/>
      <c r="F39" s="200"/>
      <c r="G39" s="201"/>
    </row>
    <row r="40" spans="1:7" ht="15" customHeight="1" thickBot="1" x14ac:dyDescent="0.4">
      <c r="A40" s="202"/>
      <c r="B40" s="202"/>
      <c r="D40" s="202"/>
      <c r="E40" s="202"/>
      <c r="F40" s="202"/>
      <c r="G40" s="202"/>
    </row>
    <row r="41" spans="1:7" ht="15" thickBot="1" x14ac:dyDescent="0.4">
      <c r="A41" s="135"/>
      <c r="B41" s="154" t="s">
        <v>449</v>
      </c>
      <c r="C41" s="142">
        <v>91</v>
      </c>
      <c r="D41" s="145">
        <f>E41</f>
        <v>10000</v>
      </c>
      <c r="E41" s="146">
        <v>10000</v>
      </c>
      <c r="F41" s="140"/>
      <c r="G41" s="141"/>
    </row>
    <row r="42" spans="1:7" ht="15" thickBot="1" x14ac:dyDescent="0.4">
      <c r="A42" s="203"/>
      <c r="B42" s="204"/>
      <c r="C42" s="205"/>
      <c r="D42" s="206"/>
      <c r="E42" s="207"/>
      <c r="F42" s="99"/>
      <c r="G42" s="99"/>
    </row>
    <row r="43" spans="1:7" x14ac:dyDescent="0.35">
      <c r="A43" s="208" t="s">
        <v>450</v>
      </c>
      <c r="B43" s="209" t="s">
        <v>451</v>
      </c>
      <c r="C43" s="210"/>
      <c r="D43" s="211"/>
      <c r="E43" s="211"/>
      <c r="F43" s="211"/>
      <c r="G43" s="212"/>
    </row>
    <row r="44" spans="1:7" x14ac:dyDescent="0.35">
      <c r="A44" s="213" t="s">
        <v>452</v>
      </c>
      <c r="B44" s="214"/>
      <c r="C44" s="214"/>
      <c r="D44" s="214"/>
      <c r="E44" s="214"/>
      <c r="F44" s="214"/>
      <c r="G44" s="215"/>
    </row>
    <row r="45" spans="1:7" ht="15" thickBot="1" x14ac:dyDescent="0.4">
      <c r="A45" s="216"/>
      <c r="B45" s="217"/>
      <c r="C45" s="217"/>
      <c r="D45" s="217"/>
      <c r="E45" s="217"/>
      <c r="F45" s="217"/>
      <c r="G45" s="218"/>
    </row>
    <row r="46" spans="1:7" x14ac:dyDescent="0.35">
      <c r="A46" s="219" t="s">
        <v>453</v>
      </c>
      <c r="B46" s="211" t="s">
        <v>454</v>
      </c>
      <c r="C46" s="210"/>
      <c r="D46" s="211"/>
      <c r="E46" s="210"/>
      <c r="F46" s="210"/>
      <c r="G46" s="212"/>
    </row>
    <row r="47" spans="1:7" x14ac:dyDescent="0.35">
      <c r="A47" s="220"/>
      <c r="B47" s="99"/>
      <c r="C47" s="99"/>
      <c r="D47" s="99"/>
      <c r="E47" s="99"/>
      <c r="F47" s="99"/>
      <c r="G47" s="221"/>
    </row>
    <row r="48" spans="1:7" ht="15" thickBot="1" x14ac:dyDescent="0.4">
      <c r="A48" s="222"/>
      <c r="B48" s="223"/>
      <c r="C48" s="223"/>
      <c r="D48" s="223"/>
      <c r="E48" s="223"/>
      <c r="F48" s="223"/>
      <c r="G48" s="224"/>
    </row>
    <row r="49" spans="1:7" x14ac:dyDescent="0.35">
      <c r="A49" s="99"/>
      <c r="B49" s="99"/>
      <c r="C49" s="99"/>
      <c r="D49" s="99"/>
      <c r="E49" s="99"/>
      <c r="F49" s="99"/>
      <c r="G49" s="99"/>
    </row>
    <row r="50" spans="1:7" x14ac:dyDescent="0.35">
      <c r="A50" s="99"/>
      <c r="B50" s="99"/>
      <c r="C50" s="99"/>
      <c r="D50" s="99"/>
      <c r="E50" s="99"/>
      <c r="F50" s="99"/>
      <c r="G50" s="99"/>
    </row>
  </sheetData>
  <mergeCells count="1">
    <mergeCell ref="A44:G4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654A9-6BC4-4805-B47D-7DA1D0E547ED}">
  <dimension ref="A1:H50"/>
  <sheetViews>
    <sheetView workbookViewId="0">
      <selection activeCell="G8" sqref="G8"/>
    </sheetView>
  </sheetViews>
  <sheetFormatPr defaultRowHeight="14.5" x14ac:dyDescent="0.35"/>
  <cols>
    <col min="1" max="1" width="8.6328125" customWidth="1"/>
    <col min="2" max="2" width="39.6328125" customWidth="1"/>
    <col min="3" max="3" width="5.90625" customWidth="1"/>
    <col min="4" max="4" width="8.453125" customWidth="1"/>
    <col min="5" max="5" width="8.54296875" customWidth="1"/>
    <col min="6" max="6" width="8" customWidth="1"/>
    <col min="7" max="7" width="7.90625" customWidth="1"/>
  </cols>
  <sheetData>
    <row r="1" spans="1:8" ht="15.5" x14ac:dyDescent="0.35">
      <c r="A1" s="95" t="s">
        <v>396</v>
      </c>
      <c r="B1" s="96"/>
      <c r="C1" s="97"/>
      <c r="D1" s="95"/>
      <c r="E1" s="95"/>
      <c r="F1" s="98">
        <v>2025</v>
      </c>
      <c r="G1" s="99"/>
    </row>
    <row r="2" spans="1:8" ht="19.5" customHeight="1" thickBot="1" x14ac:dyDescent="0.4">
      <c r="A2" s="99"/>
      <c r="B2" s="100"/>
      <c r="C2" s="101" t="s">
        <v>397</v>
      </c>
      <c r="E2" s="100"/>
      <c r="F2" s="99"/>
      <c r="G2" s="99"/>
    </row>
    <row r="3" spans="1:8" ht="15" customHeight="1" x14ac:dyDescent="0.35">
      <c r="A3" s="102">
        <v>1</v>
      </c>
      <c r="B3" s="103">
        <v>2</v>
      </c>
      <c r="C3" s="103">
        <v>3</v>
      </c>
      <c r="D3" s="103">
        <v>4</v>
      </c>
      <c r="E3" s="103">
        <v>5</v>
      </c>
      <c r="F3" s="104">
        <v>6</v>
      </c>
      <c r="G3" s="105">
        <v>7</v>
      </c>
      <c r="H3" s="106"/>
    </row>
    <row r="4" spans="1:8" ht="31.5" customHeight="1" x14ac:dyDescent="0.35">
      <c r="A4" s="107"/>
      <c r="B4" s="108"/>
      <c r="C4" s="109" t="s">
        <v>398</v>
      </c>
      <c r="D4" s="110" t="s">
        <v>399</v>
      </c>
      <c r="E4" s="110" t="s">
        <v>400</v>
      </c>
      <c r="F4" s="111" t="s">
        <v>401</v>
      </c>
      <c r="G4" s="112" t="s">
        <v>402</v>
      </c>
      <c r="H4" s="113"/>
    </row>
    <row r="5" spans="1:8" ht="15" thickBot="1" x14ac:dyDescent="0.4">
      <c r="A5" s="114" t="s">
        <v>403</v>
      </c>
      <c r="B5" s="115" t="s">
        <v>404</v>
      </c>
      <c r="C5" s="116" t="s">
        <v>405</v>
      </c>
      <c r="D5" s="117">
        <f>D6+D8+D9+D10+D11+D12+D13+D15+D19+D20</f>
        <v>351500</v>
      </c>
      <c r="E5" s="118">
        <f>E6+E8+E11+E12+E13+E15+E19</f>
        <v>351500</v>
      </c>
      <c r="F5" s="119"/>
      <c r="G5" s="120"/>
    </row>
    <row r="6" spans="1:8" x14ac:dyDescent="0.35">
      <c r="A6" s="121" t="s">
        <v>406</v>
      </c>
      <c r="B6" s="122" t="s">
        <v>39</v>
      </c>
      <c r="C6" s="123">
        <v>50</v>
      </c>
      <c r="D6" s="124">
        <f>E6</f>
        <v>30000</v>
      </c>
      <c r="E6" s="125">
        <v>30000</v>
      </c>
      <c r="F6" s="126"/>
      <c r="G6" s="127"/>
    </row>
    <row r="7" spans="1:8" ht="15" thickBot="1" x14ac:dyDescent="0.4">
      <c r="A7" s="128" t="s">
        <v>407</v>
      </c>
      <c r="B7" s="129" t="s">
        <v>408</v>
      </c>
      <c r="C7" s="130"/>
      <c r="D7" s="131"/>
      <c r="E7" s="132"/>
      <c r="F7" s="133"/>
      <c r="G7" s="134"/>
    </row>
    <row r="8" spans="1:8" ht="15" thickBot="1" x14ac:dyDescent="0.4">
      <c r="A8" s="121" t="s">
        <v>409</v>
      </c>
      <c r="B8" s="122" t="s">
        <v>47</v>
      </c>
      <c r="C8" s="123">
        <v>51</v>
      </c>
      <c r="D8" s="124">
        <f t="shared" ref="D8:D14" si="0">E8</f>
        <v>60000</v>
      </c>
      <c r="E8" s="125">
        <v>60000</v>
      </c>
      <c r="F8" s="126"/>
      <c r="G8" s="127"/>
    </row>
    <row r="9" spans="1:8" ht="15" thickBot="1" x14ac:dyDescent="0.4">
      <c r="A9" s="135" t="s">
        <v>182</v>
      </c>
      <c r="B9" s="136" t="s">
        <v>410</v>
      </c>
      <c r="C9" s="137">
        <v>56</v>
      </c>
      <c r="D9" s="138">
        <f t="shared" si="0"/>
        <v>0</v>
      </c>
      <c r="E9" s="139"/>
      <c r="F9" s="140"/>
      <c r="G9" s="141"/>
    </row>
    <row r="10" spans="1:8" ht="15" thickBot="1" x14ac:dyDescent="0.4">
      <c r="A10" s="135" t="s">
        <v>411</v>
      </c>
      <c r="B10" s="136" t="s">
        <v>212</v>
      </c>
      <c r="C10" s="142">
        <v>57</v>
      </c>
      <c r="D10" s="143">
        <f t="shared" si="0"/>
        <v>0</v>
      </c>
      <c r="E10" s="139"/>
      <c r="F10" s="140"/>
      <c r="G10" s="141"/>
    </row>
    <row r="11" spans="1:8" ht="15" thickBot="1" x14ac:dyDescent="0.4">
      <c r="A11" s="121" t="s">
        <v>184</v>
      </c>
      <c r="B11" s="122" t="s">
        <v>63</v>
      </c>
      <c r="C11" s="123">
        <v>52</v>
      </c>
      <c r="D11" s="144">
        <f t="shared" si="0"/>
        <v>200000</v>
      </c>
      <c r="E11" s="125">
        <v>200000</v>
      </c>
      <c r="F11" s="126"/>
      <c r="G11" s="127"/>
    </row>
    <row r="12" spans="1:8" ht="15" thickBot="1" x14ac:dyDescent="0.4">
      <c r="A12" s="135" t="s">
        <v>412</v>
      </c>
      <c r="B12" s="136" t="s">
        <v>413</v>
      </c>
      <c r="C12" s="142">
        <v>53</v>
      </c>
      <c r="D12" s="145">
        <f t="shared" si="0"/>
        <v>300</v>
      </c>
      <c r="E12" s="146">
        <v>300</v>
      </c>
      <c r="F12" s="140"/>
      <c r="G12" s="141"/>
    </row>
    <row r="13" spans="1:8" ht="15" thickBot="1" x14ac:dyDescent="0.4">
      <c r="A13" s="135" t="s">
        <v>191</v>
      </c>
      <c r="B13" s="136" t="s">
        <v>79</v>
      </c>
      <c r="C13" s="142">
        <v>54</v>
      </c>
      <c r="D13" s="145">
        <f t="shared" si="0"/>
        <v>4000</v>
      </c>
      <c r="E13" s="146">
        <v>4000</v>
      </c>
      <c r="F13" s="140"/>
      <c r="G13" s="141"/>
    </row>
    <row r="14" spans="1:8" ht="15" thickBot="1" x14ac:dyDescent="0.4">
      <c r="A14" s="147" t="s">
        <v>414</v>
      </c>
      <c r="B14" s="148" t="s">
        <v>415</v>
      </c>
      <c r="C14" s="149"/>
      <c r="D14" s="150">
        <f t="shared" si="0"/>
        <v>0</v>
      </c>
      <c r="E14" s="151"/>
      <c r="F14" s="152"/>
      <c r="G14" s="153"/>
    </row>
    <row r="15" spans="1:8" ht="28.5" thickBot="1" x14ac:dyDescent="0.4">
      <c r="A15" s="135" t="s">
        <v>201</v>
      </c>
      <c r="B15" s="154" t="s">
        <v>416</v>
      </c>
      <c r="C15" s="142">
        <v>55</v>
      </c>
      <c r="D15" s="145">
        <f>E15</f>
        <v>57000</v>
      </c>
      <c r="E15" s="145">
        <f>E16+E17+E18</f>
        <v>57000</v>
      </c>
      <c r="F15" s="140"/>
      <c r="G15" s="141"/>
    </row>
    <row r="16" spans="1:8" x14ac:dyDescent="0.35">
      <c r="A16" s="155" t="s">
        <v>417</v>
      </c>
      <c r="B16" s="156" t="s">
        <v>418</v>
      </c>
      <c r="C16" s="157"/>
      <c r="D16" s="150">
        <f t="shared" ref="D16:D18" si="1">E16</f>
        <v>57000</v>
      </c>
      <c r="E16" s="150">
        <v>57000</v>
      </c>
      <c r="F16" s="158"/>
      <c r="G16" s="159"/>
    </row>
    <row r="17" spans="1:7" x14ac:dyDescent="0.35">
      <c r="A17" s="160" t="s">
        <v>419</v>
      </c>
      <c r="B17" s="161" t="s">
        <v>420</v>
      </c>
      <c r="C17" s="162"/>
      <c r="D17" s="163">
        <f t="shared" si="1"/>
        <v>0</v>
      </c>
      <c r="E17" s="164"/>
      <c r="F17" s="165"/>
      <c r="G17" s="166"/>
    </row>
    <row r="18" spans="1:7" ht="15" thickBot="1" x14ac:dyDescent="0.4">
      <c r="A18" s="160" t="s">
        <v>421</v>
      </c>
      <c r="B18" s="167" t="s">
        <v>422</v>
      </c>
      <c r="C18" s="168"/>
      <c r="D18" s="150">
        <f t="shared" si="1"/>
        <v>0</v>
      </c>
      <c r="E18" s="163"/>
      <c r="F18" s="133"/>
      <c r="G18" s="134"/>
    </row>
    <row r="19" spans="1:7" ht="15" thickBot="1" x14ac:dyDescent="0.4">
      <c r="A19" s="135" t="s">
        <v>423</v>
      </c>
      <c r="B19" s="136" t="s">
        <v>424</v>
      </c>
      <c r="C19" s="142">
        <v>58</v>
      </c>
      <c r="D19" s="143">
        <f>E19</f>
        <v>200</v>
      </c>
      <c r="E19" s="146">
        <v>200</v>
      </c>
      <c r="F19" s="140"/>
      <c r="G19" s="141"/>
    </row>
    <row r="20" spans="1:7" ht="15" thickBot="1" x14ac:dyDescent="0.4">
      <c r="A20" s="135" t="s">
        <v>208</v>
      </c>
      <c r="B20" s="136" t="s">
        <v>105</v>
      </c>
      <c r="C20" s="142">
        <v>59</v>
      </c>
      <c r="D20" s="143">
        <f>E20</f>
        <v>0</v>
      </c>
      <c r="E20" s="146"/>
      <c r="F20" s="140"/>
      <c r="G20" s="141"/>
    </row>
    <row r="21" spans="1:7" ht="15" thickBot="1" x14ac:dyDescent="0.4">
      <c r="A21" s="169" t="s">
        <v>425</v>
      </c>
      <c r="B21" s="170" t="s">
        <v>426</v>
      </c>
      <c r="C21" s="171" t="s">
        <v>405</v>
      </c>
      <c r="D21" s="172">
        <f>D22+D26+D27+D31+D38</f>
        <v>351500</v>
      </c>
      <c r="E21" s="173">
        <f>E22+E26+E27+E31</f>
        <v>351500</v>
      </c>
      <c r="F21" s="174"/>
      <c r="G21" s="175"/>
    </row>
    <row r="22" spans="1:7" ht="15" thickBot="1" x14ac:dyDescent="0.4">
      <c r="A22" s="135" t="s">
        <v>157</v>
      </c>
      <c r="B22" s="154" t="s">
        <v>30</v>
      </c>
      <c r="C22" s="142">
        <v>69</v>
      </c>
      <c r="D22" s="143">
        <f>E22</f>
        <v>279000</v>
      </c>
      <c r="E22" s="176">
        <f>E23+E24+E25</f>
        <v>279000</v>
      </c>
      <c r="F22" s="140"/>
      <c r="G22" s="141"/>
    </row>
    <row r="23" spans="1:7" x14ac:dyDescent="0.35">
      <c r="A23" s="155" t="s">
        <v>427</v>
      </c>
      <c r="B23" s="177" t="s">
        <v>428</v>
      </c>
      <c r="C23" s="178"/>
      <c r="D23" s="179">
        <f t="shared" ref="D23:D25" si="2">E23</f>
        <v>114000</v>
      </c>
      <c r="E23" s="180">
        <v>114000</v>
      </c>
      <c r="F23" s="158"/>
      <c r="G23" s="159"/>
    </row>
    <row r="24" spans="1:7" x14ac:dyDescent="0.35">
      <c r="A24" s="160" t="s">
        <v>429</v>
      </c>
      <c r="B24" s="181" t="s">
        <v>430</v>
      </c>
      <c r="C24" s="182"/>
      <c r="D24" s="183">
        <f t="shared" si="2"/>
        <v>0</v>
      </c>
      <c r="E24" s="184"/>
      <c r="F24" s="165"/>
      <c r="G24" s="166"/>
    </row>
    <row r="25" spans="1:7" ht="24" customHeight="1" thickBot="1" x14ac:dyDescent="0.4">
      <c r="A25" s="128" t="s">
        <v>431</v>
      </c>
      <c r="B25" s="185" t="s">
        <v>36</v>
      </c>
      <c r="C25" s="130"/>
      <c r="D25" s="179">
        <f t="shared" si="2"/>
        <v>165000</v>
      </c>
      <c r="E25" s="186">
        <v>165000</v>
      </c>
      <c r="F25" s="133"/>
      <c r="G25" s="134"/>
    </row>
    <row r="26" spans="1:7" ht="15" thickBot="1" x14ac:dyDescent="0.4">
      <c r="A26" s="135" t="s">
        <v>160</v>
      </c>
      <c r="B26" s="154" t="s">
        <v>432</v>
      </c>
      <c r="C26" s="142">
        <v>68</v>
      </c>
      <c r="D26" s="143">
        <f>E26</f>
        <v>0</v>
      </c>
      <c r="E26" s="176"/>
      <c r="F26" s="140"/>
      <c r="G26" s="141"/>
    </row>
    <row r="27" spans="1:7" x14ac:dyDescent="0.35">
      <c r="A27" s="187" t="s">
        <v>161</v>
      </c>
      <c r="B27" s="188" t="s">
        <v>3</v>
      </c>
      <c r="C27" s="178">
        <v>60</v>
      </c>
      <c r="D27" s="179">
        <f>E27</f>
        <v>10000</v>
      </c>
      <c r="E27" s="189">
        <f>E28+E29+E30</f>
        <v>10000</v>
      </c>
      <c r="F27" s="158"/>
      <c r="G27" s="159"/>
    </row>
    <row r="28" spans="1:7" x14ac:dyDescent="0.35">
      <c r="A28" s="160" t="s">
        <v>433</v>
      </c>
      <c r="B28" s="181" t="s">
        <v>434</v>
      </c>
      <c r="C28" s="162"/>
      <c r="D28" s="179">
        <f t="shared" ref="D28:D30" si="3">E28</f>
        <v>0</v>
      </c>
      <c r="E28" s="190">
        <v>0</v>
      </c>
      <c r="F28" s="165"/>
      <c r="G28" s="166"/>
    </row>
    <row r="29" spans="1:7" x14ac:dyDescent="0.35">
      <c r="A29" s="160" t="s">
        <v>435</v>
      </c>
      <c r="B29" s="191" t="s">
        <v>5</v>
      </c>
      <c r="C29" s="162"/>
      <c r="D29" s="179">
        <f t="shared" si="3"/>
        <v>10000</v>
      </c>
      <c r="E29" s="190">
        <v>10000</v>
      </c>
      <c r="F29" s="165"/>
      <c r="G29" s="166"/>
    </row>
    <row r="30" spans="1:7" ht="15" thickBot="1" x14ac:dyDescent="0.4">
      <c r="A30" s="160" t="s">
        <v>436</v>
      </c>
      <c r="B30" s="167" t="s">
        <v>8</v>
      </c>
      <c r="C30" s="168"/>
      <c r="D30" s="179">
        <f t="shared" si="3"/>
        <v>0</v>
      </c>
      <c r="E30" s="132"/>
      <c r="F30" s="133"/>
      <c r="G30" s="134"/>
    </row>
    <row r="31" spans="1:7" ht="15" thickBot="1" x14ac:dyDescent="0.4">
      <c r="A31" s="135" t="s">
        <v>162</v>
      </c>
      <c r="B31" s="136" t="s">
        <v>11</v>
      </c>
      <c r="C31" s="137">
        <v>64</v>
      </c>
      <c r="D31" s="138">
        <f>E31</f>
        <v>62500</v>
      </c>
      <c r="E31" s="146">
        <f>E32+E33+E34+E35+E36+E37</f>
        <v>62500</v>
      </c>
      <c r="F31" s="140"/>
      <c r="G31" s="141"/>
    </row>
    <row r="32" spans="1:7" x14ac:dyDescent="0.35">
      <c r="A32" s="155" t="s">
        <v>437</v>
      </c>
      <c r="B32" s="192" t="s">
        <v>17</v>
      </c>
      <c r="C32" s="178"/>
      <c r="D32" s="193">
        <f t="shared" ref="D32:D37" si="4">E32</f>
        <v>0</v>
      </c>
      <c r="E32" s="189"/>
      <c r="F32" s="158"/>
      <c r="G32" s="159"/>
    </row>
    <row r="33" spans="1:7" x14ac:dyDescent="0.35">
      <c r="A33" s="160" t="s">
        <v>438</v>
      </c>
      <c r="B33" s="181" t="s">
        <v>439</v>
      </c>
      <c r="C33" s="182"/>
      <c r="D33" s="194">
        <f t="shared" si="4"/>
        <v>0</v>
      </c>
      <c r="E33" s="190"/>
      <c r="F33" s="165"/>
      <c r="G33" s="166"/>
    </row>
    <row r="34" spans="1:7" x14ac:dyDescent="0.35">
      <c r="A34" s="160" t="s">
        <v>440</v>
      </c>
      <c r="B34" s="181" t="s">
        <v>441</v>
      </c>
      <c r="C34" s="182"/>
      <c r="D34" s="194">
        <f t="shared" si="4"/>
        <v>0</v>
      </c>
      <c r="E34" s="190"/>
      <c r="F34" s="165"/>
      <c r="G34" s="166"/>
    </row>
    <row r="35" spans="1:7" x14ac:dyDescent="0.35">
      <c r="A35" s="160" t="s">
        <v>442</v>
      </c>
      <c r="B35" s="181" t="s">
        <v>443</v>
      </c>
      <c r="C35" s="182"/>
      <c r="D35" s="194">
        <f t="shared" si="4"/>
        <v>0</v>
      </c>
      <c r="E35" s="190">
        <v>0</v>
      </c>
      <c r="F35" s="165"/>
      <c r="G35" s="166"/>
    </row>
    <row r="36" spans="1:7" x14ac:dyDescent="0.35">
      <c r="A36" s="160" t="s">
        <v>444</v>
      </c>
      <c r="B36" s="181" t="s">
        <v>445</v>
      </c>
      <c r="C36" s="182"/>
      <c r="D36" s="194">
        <f t="shared" si="4"/>
        <v>500</v>
      </c>
      <c r="E36" s="190">
        <v>500</v>
      </c>
      <c r="F36" s="165"/>
      <c r="G36" s="166"/>
    </row>
    <row r="37" spans="1:7" ht="15" thickBot="1" x14ac:dyDescent="0.4">
      <c r="A37" s="160" t="s">
        <v>446</v>
      </c>
      <c r="B37" s="185" t="s">
        <v>422</v>
      </c>
      <c r="C37" s="130"/>
      <c r="D37" s="195">
        <f t="shared" si="4"/>
        <v>62000</v>
      </c>
      <c r="E37" s="132">
        <v>62000</v>
      </c>
      <c r="F37" s="133"/>
      <c r="G37" s="134"/>
    </row>
    <row r="38" spans="1:7" ht="15" thickBot="1" x14ac:dyDescent="0.4">
      <c r="A38" s="135" t="s">
        <v>170</v>
      </c>
      <c r="B38" s="154" t="s">
        <v>123</v>
      </c>
      <c r="C38" s="142">
        <v>65</v>
      </c>
      <c r="D38" s="145">
        <v>0</v>
      </c>
      <c r="E38" s="146">
        <v>0</v>
      </c>
      <c r="F38" s="140"/>
      <c r="G38" s="141"/>
    </row>
    <row r="39" spans="1:7" ht="15" thickBot="1" x14ac:dyDescent="0.4">
      <c r="A39" s="196" t="s">
        <v>447</v>
      </c>
      <c r="B39" s="197" t="s">
        <v>448</v>
      </c>
      <c r="C39" s="198" t="s">
        <v>405</v>
      </c>
      <c r="D39" s="199">
        <f>D21-D5</f>
        <v>0</v>
      </c>
      <c r="E39" s="200"/>
      <c r="F39" s="200"/>
      <c r="G39" s="201"/>
    </row>
    <row r="40" spans="1:7" ht="15" customHeight="1" thickBot="1" x14ac:dyDescent="0.4">
      <c r="A40" s="202"/>
      <c r="B40" s="202"/>
      <c r="D40" s="202"/>
      <c r="E40" s="202"/>
      <c r="F40" s="202"/>
      <c r="G40" s="202"/>
    </row>
    <row r="41" spans="1:7" ht="15" thickBot="1" x14ac:dyDescent="0.4">
      <c r="A41" s="135"/>
      <c r="B41" s="154" t="s">
        <v>449</v>
      </c>
      <c r="C41" s="142">
        <v>91</v>
      </c>
      <c r="D41" s="145">
        <f>E41</f>
        <v>10000</v>
      </c>
      <c r="E41" s="146">
        <v>10000</v>
      </c>
      <c r="F41" s="140"/>
      <c r="G41" s="141"/>
    </row>
    <row r="42" spans="1:7" ht="15" thickBot="1" x14ac:dyDescent="0.4">
      <c r="A42" s="203"/>
      <c r="B42" s="204"/>
      <c r="C42" s="205"/>
      <c r="D42" s="206"/>
      <c r="E42" s="207"/>
      <c r="F42" s="99"/>
      <c r="G42" s="99"/>
    </row>
    <row r="43" spans="1:7" x14ac:dyDescent="0.35">
      <c r="A43" s="208" t="s">
        <v>450</v>
      </c>
      <c r="B43" s="209" t="s">
        <v>451</v>
      </c>
      <c r="C43" s="210"/>
      <c r="D43" s="211"/>
      <c r="E43" s="211"/>
      <c r="F43" s="211"/>
      <c r="G43" s="212"/>
    </row>
    <row r="44" spans="1:7" x14ac:dyDescent="0.35">
      <c r="A44" s="213" t="s">
        <v>452</v>
      </c>
      <c r="B44" s="214"/>
      <c r="C44" s="214"/>
      <c r="D44" s="214"/>
      <c r="E44" s="214"/>
      <c r="F44" s="214"/>
      <c r="G44" s="215"/>
    </row>
    <row r="45" spans="1:7" ht="15" thickBot="1" x14ac:dyDescent="0.4">
      <c r="A45" s="216"/>
      <c r="B45" s="217"/>
      <c r="C45" s="217"/>
      <c r="D45" s="217"/>
      <c r="E45" s="217"/>
      <c r="F45" s="217"/>
      <c r="G45" s="218"/>
    </row>
    <row r="46" spans="1:7" x14ac:dyDescent="0.35">
      <c r="A46" s="219" t="s">
        <v>453</v>
      </c>
      <c r="B46" s="211" t="s">
        <v>454</v>
      </c>
      <c r="C46" s="210"/>
      <c r="D46" s="211"/>
      <c r="E46" s="210"/>
      <c r="F46" s="210"/>
      <c r="G46" s="212"/>
    </row>
    <row r="47" spans="1:7" x14ac:dyDescent="0.35">
      <c r="A47" s="220"/>
      <c r="B47" s="99"/>
      <c r="C47" s="99"/>
      <c r="D47" s="99"/>
      <c r="E47" s="99"/>
      <c r="F47" s="99"/>
      <c r="G47" s="221"/>
    </row>
    <row r="48" spans="1:7" ht="15" thickBot="1" x14ac:dyDescent="0.4">
      <c r="A48" s="222"/>
      <c r="B48" s="223"/>
      <c r="C48" s="223"/>
      <c r="D48" s="223"/>
      <c r="E48" s="223"/>
      <c r="F48" s="223"/>
      <c r="G48" s="224"/>
    </row>
    <row r="49" spans="1:7" x14ac:dyDescent="0.35">
      <c r="A49" s="99"/>
      <c r="B49" s="99"/>
      <c r="C49" s="99"/>
      <c r="D49" s="99"/>
      <c r="E49" s="99"/>
      <c r="F49" s="99"/>
      <c r="G49" s="99"/>
    </row>
    <row r="50" spans="1:7" x14ac:dyDescent="0.35">
      <c r="A50" s="99"/>
      <c r="B50" s="99"/>
      <c r="C50" s="99"/>
      <c r="D50" s="99"/>
      <c r="E50" s="99"/>
      <c r="F50" s="99"/>
      <c r="G50" s="99"/>
    </row>
  </sheetData>
  <mergeCells count="1">
    <mergeCell ref="A44:G4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8F64688021C945AF8583F056AF6912" ma:contentTypeVersion="11" ma:contentTypeDescription="Vytvoří nový dokument" ma:contentTypeScope="" ma:versionID="82d4f5bada3a84237de7b66d3ac22a52">
  <xsd:schema xmlns:xsd="http://www.w3.org/2001/XMLSchema" xmlns:xs="http://www.w3.org/2001/XMLSchema" xmlns:p="http://schemas.microsoft.com/office/2006/metadata/properties" xmlns:ns3="e8198df2-3414-43df-8c3b-be6225d4b883" targetNamespace="http://schemas.microsoft.com/office/2006/metadata/properties" ma:root="true" ma:fieldsID="e6bf61b5e9101ee20452b32c46033de0" ns3:_="">
    <xsd:import namespace="e8198df2-3414-43df-8c3b-be6225d4b88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98df2-3414-43df-8c3b-be6225d4b8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2504CD-428E-4ED2-B1D0-9012FDC7CE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198df2-3414-43df-8c3b-be6225d4b8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1428E0-F617-43B7-8BAF-4A225E7D77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BCC77-4CEF-44F8-8F2E-5C72DBC72453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e8198df2-3414-43df-8c3b-be6225d4b88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schválené konečné čerpání 2022</vt:lpstr>
      <vt:lpstr>schválený návrh rozpočtu 2023</vt:lpstr>
      <vt:lpstr>střednědobý výhled 2024</vt:lpstr>
      <vt:lpstr>střednědobý výhled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prokopova.j</dc:creator>
  <cp:lastModifiedBy>kucerova.t</cp:lastModifiedBy>
  <cp:lastPrinted>2023-04-19T07:25:06Z</cp:lastPrinted>
  <dcterms:created xsi:type="dcterms:W3CDTF">2018-11-20T14:21:15Z</dcterms:created>
  <dcterms:modified xsi:type="dcterms:W3CDTF">2023-06-06T07:21:29Z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0x010100538F64688021C945AF8583F056AF6912</vt:lpwstr>
  </property>
</Properties>
</file>